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Budynki" sheetId="1" state="visible" r:id="rId2"/>
    <sheet name="Środki trwałe " sheetId="2" state="visible" r:id="rId3"/>
    <sheet name="Elektronika " sheetId="3" state="visible" r:id="rId4"/>
    <sheet name="Pojazdy" sheetId="4" state="visible" r:id="rId5"/>
    <sheet name="wykaz szkód" sheetId="5" state="visible" r:id="rId6"/>
  </sheets>
  <definedNames>
    <definedName function="false" hidden="false" localSheetId="0" name="_xlnm.Print_Area" vbProcedure="false">Budynki!$B$2:$J$90</definedName>
    <definedName function="false" hidden="false" localSheetId="2" name="_xlnm.Print_Area" vbProcedure="false">'Elektronika '!$A$2:$D$110</definedName>
    <definedName function="false" hidden="false" localSheetId="3" name="_xlnm.Print_Area" vbProcedure="false">Pojazdy!$A$1:$T$40</definedName>
    <definedName function="false" hidden="false" localSheetId="1" name="_xlnm.Print_Area" vbProcedure="false">'Środki trwałe '!$B$2:$E$20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<sst xmlns="http://schemas.openxmlformats.org/spreadsheetml/2006/main" count="828" uniqueCount="543">
  <si>
    <t xml:space="preserve">Tabela nr 1</t>
  </si>
  <si>
    <t xml:space="preserve">RIP.271.4.2025.KBR</t>
  </si>
  <si>
    <t xml:space="preserve">Wykaz budynków i budowli</t>
  </si>
  <si>
    <t xml:space="preserve">Sposób obliczenia wartości odtworzeniowej =  budynki administracyjne, budynki szkolne, mieszkalne, hale sportowe, remizy OSP,  - 4 500 zł/m2,  świetlice 4 500 zł /m2 i 2 000 zł / m2,budynek WDK, budynek gospodarczy  - 2 500 zł /m2, </t>
  </si>
  <si>
    <t xml:space="preserve">lp.</t>
  </si>
  <si>
    <t xml:space="preserve">nazwa budynku / budowli</t>
  </si>
  <si>
    <t xml:space="preserve">rok budowy</t>
  </si>
  <si>
    <t xml:space="preserve">wartość początkowa (księgowa brutto)             </t>
  </si>
  <si>
    <t xml:space="preserve">Wartość odtworzeniowa</t>
  </si>
  <si>
    <t xml:space="preserve">powierzchnia</t>
  </si>
  <si>
    <t xml:space="preserve">zabezpieczenia (znane zabiezpieczenia p-poż i przeciw kradzieżowe)                                     </t>
  </si>
  <si>
    <t xml:space="preserve">Konstrukcja</t>
  </si>
  <si>
    <t xml:space="preserve">lokalizacja (adres)</t>
  </si>
  <si>
    <t xml:space="preserve">1.</t>
  </si>
  <si>
    <t xml:space="preserve">Urząd Gminy</t>
  </si>
  <si>
    <t xml:space="preserve">Liczba pracowników: 44</t>
  </si>
  <si>
    <t xml:space="preserve">Budynek administracyjny</t>
  </si>
  <si>
    <t xml:space="preserve">1967 rozbud. 1985</t>
  </si>
  <si>
    <t xml:space="preserve">gaśnice</t>
  </si>
  <si>
    <t xml:space="preserve">Budynek murowany, dach kryty papą</t>
  </si>
  <si>
    <t xml:space="preserve">ul.Zamojska 1, Werbkowice</t>
  </si>
  <si>
    <t xml:space="preserve">Garaż</t>
  </si>
  <si>
    <t xml:space="preserve">Budynek murowany, dach jednospadowy, kryty papą</t>
  </si>
  <si>
    <t xml:space="preserve">Stadion z budynkiem szatni</t>
  </si>
  <si>
    <t xml:space="preserve">Budynek murowany, dach kryty blachą</t>
  </si>
  <si>
    <t xml:space="preserve">ul.Zamojska, Werbkowice</t>
  </si>
  <si>
    <t xml:space="preserve">budynek z mieszkaniami socjalnymi Terebiń 75A</t>
  </si>
  <si>
    <t xml:space="preserve">Terebin</t>
  </si>
  <si>
    <t xml:space="preserve">Szkoła Podstawowa  Malice</t>
  </si>
  <si>
    <t xml:space="preserve">1936 rozbud. 1959</t>
  </si>
  <si>
    <t xml:space="preserve">Malice</t>
  </si>
  <si>
    <t xml:space="preserve">Szkoła Podstawowa Hostynne Kolonia</t>
  </si>
  <si>
    <t xml:space="preserve">Hostynne Kolonia</t>
  </si>
  <si>
    <t xml:space="preserve">Szkoła Podstawowa Podhorce</t>
  </si>
  <si>
    <t xml:space="preserve">Podhorce</t>
  </si>
  <si>
    <t xml:space="preserve">Świetlica Łotów</t>
  </si>
  <si>
    <t xml:space="preserve">Lata 70</t>
  </si>
  <si>
    <t xml:space="preserve">Łotów</t>
  </si>
  <si>
    <t xml:space="preserve">Świetlica  Hostynne Kol.</t>
  </si>
  <si>
    <t xml:space="preserve">Budynek murowany, dach kryty eternitem</t>
  </si>
  <si>
    <t xml:space="preserve">Remizo – świetlica Hostynne</t>
  </si>
  <si>
    <t xml:space="preserve">Lata 60 remont.2013   </t>
  </si>
  <si>
    <t xml:space="preserve">Budynek murowany, dach kryty blachą, wymiana pokrycia dachowego, ocieplenie budynku, remonty wewnątrz budynku</t>
  </si>
  <si>
    <t xml:space="preserve">Hostynne  </t>
  </si>
  <si>
    <t xml:space="preserve">Świetlica Dobromierzyce</t>
  </si>
  <si>
    <t xml:space="preserve">Lata 60 remont.2013  </t>
  </si>
  <si>
    <t xml:space="preserve">Budynek murowany, dach kryty blachą, remonty wewnątrz budynku, wymiana stolarki okiennej i drzwiowej</t>
  </si>
  <si>
    <t xml:space="preserve">Dobromierzyce</t>
  </si>
  <si>
    <t xml:space="preserve">Świetlica Peresołowice</t>
  </si>
  <si>
    <t xml:space="preserve">Budynek murowany, dach kryty blachą, wymiana stolarki okiennej i drzwiowej, wymiana pokrycia dachowego, ocieplenie ścian,</t>
  </si>
  <si>
    <t xml:space="preserve">Peresołowice</t>
  </si>
  <si>
    <t xml:space="preserve">Świetlica Wilków Kol</t>
  </si>
  <si>
    <t xml:space="preserve">Lata 90</t>
  </si>
  <si>
    <t xml:space="preserve">Wilków Kol.</t>
  </si>
  <si>
    <t xml:space="preserve">Świetlica Wilków  </t>
  </si>
  <si>
    <t xml:space="preserve">Lata90  </t>
  </si>
  <si>
    <t xml:space="preserve">Wilków  </t>
  </si>
  <si>
    <t xml:space="preserve">Remizo-świetlica Podhorce</t>
  </si>
  <si>
    <t xml:space="preserve">Lata 60 remont.2013 </t>
  </si>
  <si>
    <t xml:space="preserve">gasnice</t>
  </si>
  <si>
    <t xml:space="preserve">Budynek murowany, dach kryty blachą, wymiana stolarki okiennej i drzwiowej, pokrycia dachowego, ocieplenie budynku</t>
  </si>
  <si>
    <t xml:space="preserve">Świetlico-remiza Gozdów</t>
  </si>
  <si>
    <t xml:space="preserve">2010 remont kapitalny      </t>
  </si>
  <si>
    <t xml:space="preserve">Budynek murowany, dach kryty blachą, wymiana dachu, ocieplenie budynku, wykonanie sanitariatów i kuchni, malowanie ścian, instalacji elektrycznej</t>
  </si>
  <si>
    <t xml:space="preserve">Gozdów</t>
  </si>
  <si>
    <t xml:space="preserve">Świetlico-remiza Alojzów</t>
  </si>
  <si>
    <t xml:space="preserve">Lata 60  </t>
  </si>
  <si>
    <t xml:space="preserve">Budynek murowany, dach kryty BetRaeizo, wymiana stolarki okiennej i drzwiowej</t>
  </si>
  <si>
    <t xml:space="preserve">Alojzów</t>
  </si>
  <si>
    <t xml:space="preserve">Świetlica Terebiniec</t>
  </si>
  <si>
    <t xml:space="preserve">Lata  70</t>
  </si>
  <si>
    <t xml:space="preserve">Tarebiniec</t>
  </si>
  <si>
    <t xml:space="preserve">Remizo – świetlica Terebiń</t>
  </si>
  <si>
    <t xml:space="preserve">Lata 60  
remont 2014</t>
  </si>
  <si>
    <t xml:space="preserve">Terebiń</t>
  </si>
  <si>
    <t xml:space="preserve">Świetlica Sahryń Kol</t>
  </si>
  <si>
    <t xml:space="preserve">2002
remont 2014</t>
  </si>
  <si>
    <t xml:space="preserve">Sahryń</t>
  </si>
  <si>
    <t xml:space="preserve">Świetlico remiza Sahryń</t>
  </si>
  <si>
    <t xml:space="preserve">Świetlica Adelina</t>
  </si>
  <si>
    <t xml:space="preserve">Budynek murowany, dach kryty eternitem </t>
  </si>
  <si>
    <t xml:space="preserve">Adelina</t>
  </si>
  <si>
    <t xml:space="preserve">Świetlico-rem. Turkowice</t>
  </si>
  <si>
    <t xml:space="preserve">Lata 80
remont 2014</t>
  </si>
  <si>
    <t xml:space="preserve">Budynek murowany, dach kryty blachą </t>
  </si>
  <si>
    <t xml:space="preserve">Turkowice</t>
  </si>
  <si>
    <t xml:space="preserve">Świetlico-rem.  Wronowice</t>
  </si>
  <si>
    <t xml:space="preserve">Lata 70 
remont 2012</t>
  </si>
  <si>
    <t xml:space="preserve">Budynek murowany, dach kryty blachą, wymiana stolarki okiennej i drzwiowej, wymiana podłóg</t>
  </si>
  <si>
    <t xml:space="preserve">Wronowice</t>
  </si>
  <si>
    <t xml:space="preserve">Świetlica Łysa Góra</t>
  </si>
  <si>
    <t xml:space="preserve">Łysa Góra</t>
  </si>
  <si>
    <t xml:space="preserve">Świetlico-rem, Konopne</t>
  </si>
  <si>
    <t xml:space="preserve">Konopne</t>
  </si>
  <si>
    <t xml:space="preserve">Świetlica Kotorow</t>
  </si>
  <si>
    <t xml:space="preserve">Kotorów</t>
  </si>
  <si>
    <t xml:space="preserve">Świetlica Malice</t>
  </si>
  <si>
    <t xml:space="preserve">Lata 90
remont 2014</t>
  </si>
  <si>
    <t xml:space="preserve">Świetlico-rem. Honiatyczki</t>
  </si>
  <si>
    <t xml:space="preserve">Honiatyczki</t>
  </si>
  <si>
    <t xml:space="preserve">Świetlico- rem. Honiatycze</t>
  </si>
  <si>
    <t xml:space="preserve">Lata 60  
remont 2015</t>
  </si>
  <si>
    <t xml:space="preserve">Honiatycze</t>
  </si>
  <si>
    <t xml:space="preserve">Anfiteatr z terenem park.</t>
  </si>
  <si>
    <t xml:space="preserve">Werbkowice</t>
  </si>
  <si>
    <t xml:space="preserve">Oświetlenie i monitoring</t>
  </si>
  <si>
    <t xml:space="preserve">Werbkowice - park</t>
  </si>
  <si>
    <t xml:space="preserve">Przystań kajakowa Kotorów</t>
  </si>
  <si>
    <t xml:space="preserve">pływaki, słupki, podjazd, użytkowana w sezonie letnim</t>
  </si>
  <si>
    <t xml:space="preserve">Kotorów/ na czas nieużytkowania przechowywana przy świetlicy w Kotorowie</t>
  </si>
  <si>
    <t xml:space="preserve">Zagroda w krainie Gotów</t>
  </si>
  <si>
    <t xml:space="preserve">Dach kryty słomą, konstrukcja drewniana, specjalistycznie zaimpregnowana/ zabezpieczona</t>
  </si>
  <si>
    <t xml:space="preserve">Punkt  zbiórki odpadów  Hostynne</t>
  </si>
  <si>
    <t xml:space="preserve">Punkt  zbiórki odpadów  Sahryń</t>
  </si>
  <si>
    <t xml:space="preserve">Przystań kajakowa Werbkowice</t>
  </si>
  <si>
    <t xml:space="preserve">Werbkowice/ na czas nieużytkowania przechowywana w gararażu Urzędu Gminy</t>
  </si>
  <si>
    <t xml:space="preserve">Miejsce rekreacji Strzyżowiec</t>
  </si>
  <si>
    <t xml:space="preserve">PANELE FOTOWOLTAICZNE NA DOMACH MIESZKAŃCÓW (instalacje solarne 154 szt., inst. Fotowoltaiczne 1 szt.)</t>
  </si>
  <si>
    <t xml:space="preserve">teren gminy</t>
  </si>
  <si>
    <t xml:space="preserve">Budynek WDK</t>
  </si>
  <si>
    <t xml:space="preserve">1960 
remont i modernizacja 2012</t>
  </si>
  <si>
    <t xml:space="preserve">gaśnice, hydranty wew. i zew.</t>
  </si>
  <si>
    <t xml:space="preserve">Budynek murowany, dach kryty blachą, wymiana stolarki okiennej, drzwi frontowych, remont łazienki</t>
  </si>
  <si>
    <t xml:space="preserve">Targowisko „Mój Rynek” w Werbkowicach</t>
  </si>
  <si>
    <t xml:space="preserve">-powierzchnia działki – 6645m2
- powierzchnia zabudowy obiektów kubaturowych 730m2 w tym: wiata zadaszona na stoiska handlowe 643m2, oraz budynek administracyjno-socjalny – 87m2. Powierzchnie utwardzone kostką brukową - 2005m2
-powierzchnia terenów zielonych 3920m2</t>
  </si>
  <si>
    <t xml:space="preserve">hydranty, gaśnice, monitoring (kamery)</t>
  </si>
  <si>
    <t xml:space="preserve">1. wiata handlowa: budynek parterowy niepodpiwniczony ze stromym dachem pokryty blachą. Budynek max.wysokość na terenem 5,25m. Powierzchnia zabudowy – ok 552m2. Powierzchnia użytkowa budowli ok 643m2. Kubatura budynku brutto ok 2620m2. Charakterystyka: zadaszenie o konstrukcji stalowej opartej na słupach stalowych ze stromym dachem wielospadowym, pokryty blachą trapezową powlekaną. Posadzka z kostki brukowej betonowej grubości 8cm na podbudowie z kruszywa, przystosowana do ruchu samochodów dostawczych. Wiata wyposażona w oświetlenie stoisk handlowych oraz ciągu pieszego oraz monitoring wewnętrzny z kamerami o wysokiej rozdzielczości.
2. Budynek administracyjno-socjalny. Charakterystyka:
- budynek parterowy o max wysokości  w kaletnicy 6m, niepodpiwniczony ze stromym dachem krytym blachą. Powierzchnia zabudowy: ok 87m2, powierzchnia użytkowa : ok 60,5m2, wysokość pomieszczeń 2,51m, kubatura busynku brutto ok 290m2. Budynek parterowy wyposażony we wszystkie niezbędne instalacje. Ogrzewanie i podgrzew ciepłej wody z odnawialnego źródła energii. W budynku zlokalizowano tablicę rozdzielczą elektryczną do zasilania wiaty handlowej, oświetlenia terenu, zasilania przepompowni ścieków oraz centralę monitoringu ze stanowiskiem dozoru. W wartości uwzględnione są pompy ciepła.</t>
  </si>
  <si>
    <t xml:space="preserve">Werbkowice ul. Piłsudskiego </t>
  </si>
  <si>
    <t xml:space="preserve">Garaż przy urzędzie gminy</t>
  </si>
  <si>
    <t xml:space="preserve">system alarmowy z czujnikiem dymu, kurtyna przeciwpożarowa, gaśnice</t>
  </si>
  <si>
    <t xml:space="preserve">Dane techniczne: stopy fundamentowe żelbetowe z betonu C20/25, ławy fundamentowe żelbetowe z betonu C20/25, trzpienie żelbetowe 24/24 cm z betonu C16/20, ściany fundamentowe betonowe z bloczków lub wylewane żelbetowe, ściany fundamentowe betonowe z bloczków lub wylewane żelbetowe, ściany zewnętrzne warstwowe: beton komórkowy+styropian lub wełna, gr. 5 cm + tynk mineralny na siatce, wieńce, nadproża belka żelbetowe z betonu C16/20, dach – konstrukcja drewniana z drewna klasy C24, pokrycie dachu: blachapłaska na rąbek stojący, w strefie 8m od budynku na działce 721/2 pod podbitką, płyta czołową i blachą 2x płyta GKF (2xx EI30)</t>
  </si>
  <si>
    <t xml:space="preserve">Łącznie</t>
  </si>
  <si>
    <t xml:space="preserve">Gminny Ośrodek Pomocy Społecznej</t>
  </si>
  <si>
    <t xml:space="preserve">Liczba pracowników: 13</t>
  </si>
  <si>
    <t xml:space="preserve">Budynek jest własnością Gminy</t>
  </si>
  <si>
    <t xml:space="preserve">ul. Zamojska 1, 22-550 Werbkowice</t>
  </si>
  <si>
    <t xml:space="preserve">Gminny Ośrodek Kultury w Werbkowicach</t>
  </si>
  <si>
    <t xml:space="preserve">Liczba pracowników: 10</t>
  </si>
  <si>
    <t xml:space="preserve">Budynek GOK</t>
  </si>
  <si>
    <t xml:space="preserve">1963
remont 2010/2012</t>
  </si>
  <si>
    <t xml:space="preserve">gaśnice, monitoring, w pokoju księgowości- szyba antywłamaniowa, hydranty wew. i zew.</t>
  </si>
  <si>
    <t xml:space="preserve">Budynek murowany, dach pokryty papą, wymiana drzwi, okien, centralnego ogrzewania, remont elewacji zewnętrznej i tarasu</t>
  </si>
  <si>
    <t xml:space="preserve">Piłsudskiego 2,</t>
  </si>
  <si>
    <t xml:space="preserve">Komunalny Zakład Oczyszczania w Werbkowicach</t>
  </si>
  <si>
    <t xml:space="preserve">Liczba pracowników: 8</t>
  </si>
  <si>
    <t xml:space="preserve">Budynek Oczyszczalni wraz wyposażeniem (w tym pompy, stacje dmuchaw, budynki techniczne, budynek portierni,  linie kablowe, oświetlenie terenu, ogrodzenie, wiaty itd.)</t>
  </si>
  <si>
    <t xml:space="preserve">2014/2015; budynek portierni z 1995r./ remont 2013</t>
  </si>
  <si>
    <t xml:space="preserve">gaśnice, czujniki ruchu, monitoring </t>
  </si>
  <si>
    <t xml:space="preserve">Budynek murowany, dach blacha, budynek portierni -dach pokryty papą</t>
  </si>
  <si>
    <t xml:space="preserve">22-550 Werbkowice,                              ul. Sikorskiego 36 i 37</t>
  </si>
  <si>
    <t xml:space="preserve">Stacja wodociągowa w Werbkowicach</t>
  </si>
  <si>
    <t xml:space="preserve">gaśnice, czujniki ruchu, monitorin</t>
  </si>
  <si>
    <t xml:space="preserve">Budynek murowany, dach blacha</t>
  </si>
  <si>
    <t xml:space="preserve">22-550 Werbkowice/dz.684/4 oraz 682/9</t>
  </si>
  <si>
    <t xml:space="preserve">Budynek administracyjny po byłym PE                                                w Werbkowicach</t>
  </si>
  <si>
    <t xml:space="preserve">monitoring, gaśnice</t>
  </si>
  <si>
    <t xml:space="preserve">ul. 3 Maja 3A dz.1063/3  22-550 Werbkowice</t>
  </si>
  <si>
    <r>
      <rPr>
        <b val="true"/>
        <sz val="10"/>
        <rFont val="Arial"/>
        <family val="2"/>
        <charset val="238"/>
      </rPr>
      <t xml:space="preserve">Ujęcie wody wraz ze stacją uzdatniania wody (wraz z wyposażeniem, hala filtrów,</t>
    </r>
    <r>
      <rPr>
        <b val="true"/>
        <sz val="10"/>
        <color rgb="FFFF0000"/>
        <rFont val="Arial"/>
        <family val="2"/>
        <charset val="238"/>
      </rPr>
      <t xml:space="preserve"> </t>
    </r>
    <r>
      <rPr>
        <b val="true"/>
        <sz val="10"/>
        <rFont val="Arial"/>
        <family val="2"/>
        <charset val="238"/>
      </rPr>
      <t xml:space="preserve">ogrodzenie terenu, zbiorniki wody czystej, studnie głębinowe, rurociągi, wewn. Instalacje, plac, budynek (1 543 844,10 zł)</t>
    </r>
  </si>
  <si>
    <t xml:space="preserve">250,24 m ²</t>
  </si>
  <si>
    <t xml:space="preserve">kamery, gaśnice,</t>
  </si>
  <si>
    <t xml:space="preserve">Sahryń  działka nr 242/4</t>
  </si>
  <si>
    <t xml:space="preserve">instalacja fotowoltaiczna 0,02 MW</t>
  </si>
  <si>
    <t xml:space="preserve">montaż na budynku</t>
  </si>
  <si>
    <t xml:space="preserve">5.</t>
  </si>
  <si>
    <t xml:space="preserve">Szkoła Podstawowa im. Marszałka Józefa Piłsudskiego w Werbkowicach</t>
  </si>
  <si>
    <t xml:space="preserve">Liczba pracowników: 69</t>
  </si>
  <si>
    <t xml:space="preserve">budynek szkolny</t>
  </si>
  <si>
    <t xml:space="preserve">hydrant, gaśnica, monitoring</t>
  </si>
  <si>
    <t xml:space="preserve">Budynek murowany, dach kryty papą i blachą</t>
  </si>
  <si>
    <t xml:space="preserve">ul. Jana Pawła II 17
22-550 Werbkowice</t>
  </si>
  <si>
    <t xml:space="preserve">modernizacja budynku szkoły </t>
  </si>
  <si>
    <t xml:space="preserve">hala</t>
  </si>
  <si>
    <t xml:space="preserve">hydrant, gaśnica,</t>
  </si>
  <si>
    <t xml:space="preserve">Orlik</t>
  </si>
  <si>
    <t xml:space="preserve">monitoring</t>
  </si>
  <si>
    <t xml:space="preserve">Skatepark</t>
  </si>
  <si>
    <t xml:space="preserve">Siłownia zewnętrzna Werbkowice</t>
  </si>
  <si>
    <t xml:space="preserve">Plac zabaw</t>
  </si>
  <si>
    <t xml:space="preserve">Trampoliny</t>
  </si>
  <si>
    <t xml:space="preserve">Bieżnia</t>
  </si>
  <si>
    <t xml:space="preserve">Przepompownia </t>
  </si>
  <si>
    <t xml:space="preserve">modernizacja przepompowni wód deszczowych</t>
  </si>
  <si>
    <t xml:space="preserve">Kotłownia</t>
  </si>
  <si>
    <t xml:space="preserve">gaśnice, hydrant zewnętrzny</t>
  </si>
  <si>
    <t xml:space="preserve">6.</t>
  </si>
  <si>
    <t xml:space="preserve">Szkoła Podstawowa im. s. Wandy Longiny Trudzińskiej i Siedmiu Wychowanków w Sahryniu</t>
  </si>
  <si>
    <t xml:space="preserve">Liczba pracowników: 24</t>
  </si>
  <si>
    <t xml:space="preserve">Budynek szkoły</t>
  </si>
  <si>
    <t xml:space="preserve">gaśnice, hydranty, kraty w oknach sali komputerowej</t>
  </si>
  <si>
    <t xml:space="preserve">Budynek murowany, dach kryty papa, stropodach betonowy</t>
  </si>
  <si>
    <t xml:space="preserve">Sahryń 62, 22-546 Turkowice</t>
  </si>
  <si>
    <t xml:space="preserve">Budynek gospodarczy</t>
  </si>
  <si>
    <t xml:space="preserve">Szambo </t>
  </si>
  <si>
    <t xml:space="preserve">Studnia XI.2024r. Wyłączona z użytkowania</t>
  </si>
  <si>
    <t xml:space="preserve">7.</t>
  </si>
  <si>
    <t xml:space="preserve">Przedszkole Samorządowe "Bajka" w Werbkowicach</t>
  </si>
  <si>
    <t xml:space="preserve">Liczba pracowników: 18</t>
  </si>
  <si>
    <t xml:space="preserve">Budynek przedszkolny</t>
  </si>
  <si>
    <t xml:space="preserve">Piłsudskiego 4, 22-550 Werbkowice</t>
  </si>
  <si>
    <t xml:space="preserve">Tabela nr 2</t>
  </si>
  <si>
    <t xml:space="preserve">Wykaz wartości środków trwałych, maszyn, urządzeń i wyposażenia</t>
  </si>
  <si>
    <t xml:space="preserve">Lp.</t>
  </si>
  <si>
    <t xml:space="preserve">Nazwa jednostki</t>
  </si>
  <si>
    <t xml:space="preserve">środki trwałe,wyposażenie</t>
  </si>
  <si>
    <t xml:space="preserve">zbiory biblioteczne</t>
  </si>
  <si>
    <t xml:space="preserve">kosiarka samojezdna Kubota GR 1600 II</t>
  </si>
  <si>
    <t xml:space="preserve">kosiarka John Deere</t>
  </si>
  <si>
    <t xml:space="preserve">Mulczer do traktora</t>
  </si>
  <si>
    <t xml:space="preserve">Kosiarka samojezdna Stiga Alpina</t>
  </si>
  <si>
    <t xml:space="preserve">Gminny Ośrodek Pomocy Społecznej w Werbkowicach</t>
  </si>
  <si>
    <t xml:space="preserve">Komunalny Zakład Oczyszczania w Werbkowicach:</t>
  </si>
  <si>
    <t xml:space="preserve">KZO: Agregt prądotwórczy FDG 80 IS zabudowany, 80 kVA/64 KW Silnik Iveco Rok produkcji 2019. Agregat stacjonarny</t>
  </si>
  <si>
    <t xml:space="preserve">Agregat prądotwórczy - inwestycja ujęcia wody wraz ze stacją</t>
  </si>
  <si>
    <t xml:space="preserve">Tabela nr 3</t>
  </si>
  <si>
    <t xml:space="preserve">Wykaz sprzętu elektronicznego stacjonarnego</t>
  </si>
  <si>
    <t xml:space="preserve">nazwa środka trwałego</t>
  </si>
  <si>
    <t xml:space="preserve">rok produkcji</t>
  </si>
  <si>
    <t xml:space="preserve">wartość (początkowa)</t>
  </si>
  <si>
    <t xml:space="preserve">1. Urząd Gminy</t>
  </si>
  <si>
    <t xml:space="preserve">komputer 28 szt.</t>
  </si>
  <si>
    <t xml:space="preserve">serwer</t>
  </si>
  <si>
    <t xml:space="preserve">komputer 5 szt.</t>
  </si>
  <si>
    <t xml:space="preserve">Monitor 10 szt.</t>
  </si>
  <si>
    <t xml:space="preserve">urządzenie utm</t>
  </si>
  <si>
    <t xml:space="preserve">serwer NAS</t>
  </si>
  <si>
    <t xml:space="preserve">punkt dostępowy router 3 szt.</t>
  </si>
  <si>
    <t xml:space="preserve">Serwer - 1 sztuka </t>
  </si>
  <si>
    <t xml:space="preserve">Serwer do wykonywania kopii zapasowych</t>
  </si>
  <si>
    <t xml:space="preserve">Macierz dyskowa</t>
  </si>
  <si>
    <t xml:space="preserve">SwitchMT 4 sztuki</t>
  </si>
  <si>
    <t xml:space="preserve">Switch48 2 sztuki</t>
  </si>
  <si>
    <t xml:space="preserve">Switch24 1 sztuki</t>
  </si>
  <si>
    <t xml:space="preserve">2. Gminny Ośrodek Pomocy Społecznej w Werbkowicach</t>
  </si>
  <si>
    <t xml:space="preserve">Komputer HP Compact 8300SFF</t>
  </si>
  <si>
    <t xml:space="preserve">Komputer Dell Optiplex XE2</t>
  </si>
  <si>
    <t xml:space="preserve">Komputer Dell Optiplex XE2`</t>
  </si>
  <si>
    <t xml:space="preserve">Drukarka HP LaserJet ProMFP M282nw</t>
  </si>
  <si>
    <t xml:space="preserve">Drukarka HP color LaserJet ProMFP M428fdw</t>
  </si>
  <si>
    <t xml:space="preserve">Drukarka Canon i-SENSYS MF744Cdw</t>
  </si>
  <si>
    <t xml:space="preserve">Monitor IIYAMA ProLite XU2493HS-B4</t>
  </si>
  <si>
    <t xml:space="preserve">3. Gminny Ośrodek Kultury w Werbkowicach</t>
  </si>
  <si>
    <t xml:space="preserve"> Komputer Acer Predator Orion PO3-640</t>
  </si>
  <si>
    <t xml:space="preserve">Komputer MAG DOG MD9500-102i5</t>
  </si>
  <si>
    <t xml:space="preserve">MAC Monitor 65 cal. 4K Android 8.0</t>
  </si>
  <si>
    <t xml:space="preserve">4. Komunalny Zakład Oczyszczania w Werbkowicach</t>
  </si>
  <si>
    <t xml:space="preserve">Komputer</t>
  </si>
  <si>
    <t xml:space="preserve">5. Szkoła Podstawowa im. Marszałka Józefa Piłsudskiego w Werbkowicach</t>
  </si>
  <si>
    <t xml:space="preserve">komputer stacjonarny szt 4</t>
  </si>
  <si>
    <t xml:space="preserve">komputery stacjonarne wraz z oprogramowaniem szt 10</t>
  </si>
  <si>
    <t xml:space="preserve">6. Szkoła Podstawowa im. s. Wandy Longiny Trudzińskiej i Siedmiu Wychowanków w Sahryniu</t>
  </si>
  <si>
    <t xml:space="preserve">Monitor 65'' 4K Android 14 Premium </t>
  </si>
  <si>
    <t xml:space="preserve">7. Przedszkole Samorządowe "Bajka" w Werbkowicach</t>
  </si>
  <si>
    <t xml:space="preserve">Wykaz sprzętu elektronicznego przenośnego</t>
  </si>
  <si>
    <t xml:space="preserve">Laptop 10 szt.</t>
  </si>
  <si>
    <t xml:space="preserve">Kamera Sony PXW-Z90V/C</t>
  </si>
  <si>
    <t xml:space="preserve">Aparat Sony</t>
  </si>
  <si>
    <t xml:space="preserve">Obiektyw SIGMA 24-70 2,8</t>
  </si>
  <si>
    <t xml:space="preserve">Mikser cyfrowy Behringer X32 Compakt</t>
  </si>
  <si>
    <t xml:space="preserve">dron (do 250g)</t>
  </si>
  <si>
    <t xml:space="preserve">Moduł komunikacyjny APT VERTI</t>
  </si>
  <si>
    <t xml:space="preserve">Urządzenie HP Color Laser PRO</t>
  </si>
  <si>
    <t xml:space="preserve">Moduł Qnet Ridioodczyt </t>
  </si>
  <si>
    <t xml:space="preserve">Zestaw odczytowy z konwenterem i oprogramowaniem</t>
  </si>
  <si>
    <t xml:space="preserve">Telefon MaaxCom MSA 571</t>
  </si>
  <si>
    <t xml:space="preserve">Smartfon Samsung SM-A336</t>
  </si>
  <si>
    <t xml:space="preserve">5.Szkoła Podstawowa im. Marszałka Józefa Piłsudskiego w Werbkowicach</t>
  </si>
  <si>
    <t xml:space="preserve">Tablety Lenovo szt.17</t>
  </si>
  <si>
    <t xml:space="preserve">Tablety Lenovo szt.10</t>
  </si>
  <si>
    <t xml:space="preserve">laptopy (wraz z oprogramowaniem) </t>
  </si>
  <si>
    <t xml:space="preserve">monitor interaktywny IDBOARD 65” szt 3</t>
  </si>
  <si>
    <t xml:space="preserve">Notebook 15.6  Dell szt 1</t>
  </si>
  <si>
    <t xml:space="preserve">Monitor interaktywny Avtek TS 8 Mate 75</t>
  </si>
  <si>
    <t xml:space="preserve">Urządzenie wielofunkcyjne </t>
  </si>
  <si>
    <t xml:space="preserve">Tablet Lenovo</t>
  </si>
  <si>
    <t xml:space="preserve">notbook szt 3 </t>
  </si>
  <si>
    <t xml:space="preserve">Tabela nr 4</t>
  </si>
  <si>
    <t xml:space="preserve">Wykaz pojazdów</t>
  </si>
  <si>
    <t xml:space="preserve">Dane pojazdów</t>
  </si>
  <si>
    <t xml:space="preserve">właściciel</t>
  </si>
  <si>
    <t xml:space="preserve">użytkownik</t>
  </si>
  <si>
    <t xml:space="preserve">Marka</t>
  </si>
  <si>
    <t xml:space="preserve">Typ, model</t>
  </si>
  <si>
    <t xml:space="preserve">Nr podw./ nadw.</t>
  </si>
  <si>
    <t xml:space="preserve">Nr rej.</t>
  </si>
  <si>
    <t xml:space="preserve">Rodzaj pojazdu</t>
  </si>
  <si>
    <t xml:space="preserve">Poj.</t>
  </si>
  <si>
    <t xml:space="preserve">DATA I REJESTRACJI</t>
  </si>
  <si>
    <t xml:space="preserve">Ilość miejsc / ładowność</t>
  </si>
  <si>
    <t xml:space="preserve">Rok prod.</t>
  </si>
  <si>
    <t xml:space="preserve">Wyposażenie</t>
  </si>
  <si>
    <t xml:space="preserve">Przebieg</t>
  </si>
  <si>
    <t xml:space="preserve">Wartość pojazdu BRUTTO wraz z wyposażeniem dodatkowym w tym specjalistycznym (wg aktualnych polis)</t>
  </si>
  <si>
    <t xml:space="preserve">zakres</t>
  </si>
  <si>
    <t xml:space="preserve">Okres ubezpieczenia OC i NW </t>
  </si>
  <si>
    <t xml:space="preserve">Okres ubezpieczenia AC i KR </t>
  </si>
  <si>
    <t xml:space="preserve">Od</t>
  </si>
  <si>
    <t xml:space="preserve">Do</t>
  </si>
  <si>
    <t xml:space="preserve">1. Gmina </t>
  </si>
  <si>
    <t xml:space="preserve">Gmina Werbkowice</t>
  </si>
  <si>
    <t xml:space="preserve">SKODA</t>
  </si>
  <si>
    <t xml:space="preserve">OCTAVIA</t>
  </si>
  <si>
    <t xml:space="preserve">TMBAS7NE2K0038294</t>
  </si>
  <si>
    <t xml:space="preserve">LHR35333</t>
  </si>
  <si>
    <t xml:space="preserve">OSOBOWY</t>
  </si>
  <si>
    <t xml:space="preserve">24074 km</t>
  </si>
  <si>
    <t xml:space="preserve">OC,AC,NW</t>
  </si>
  <si>
    <t xml:space="preserve"> 10.12.2026 10.12.2027 </t>
  </si>
  <si>
    <t xml:space="preserve"> 09.12.2027 09.12.2028</t>
  </si>
  <si>
    <t xml:space="preserve">NEPTUN</t>
  </si>
  <si>
    <t xml:space="preserve">REMORQUE</t>
  </si>
  <si>
    <t xml:space="preserve">SXE1P263NDS000274</t>
  </si>
  <si>
    <t xml:space="preserve">LHR 93Y3</t>
  </si>
  <si>
    <t xml:space="preserve">PRZYCZEPA LEKKA</t>
  </si>
  <si>
    <t xml:space="preserve"> 07.08.2027 07.08.2028 </t>
  </si>
  <si>
    <t xml:space="preserve"> 06.08.2028 06.08.2029 </t>
  </si>
  <si>
    <t xml:space="preserve">TEMA</t>
  </si>
  <si>
    <t xml:space="preserve">23403SE</t>
  </si>
  <si>
    <t xml:space="preserve">SWH2360D3EB030526</t>
  </si>
  <si>
    <t xml:space="preserve">LHR40Y9</t>
  </si>
  <si>
    <t xml:space="preserve">PRZYCZEPKA LEKKA</t>
  </si>
  <si>
    <t xml:space="preserve">19.06.2015</t>
  </si>
  <si>
    <t xml:space="preserve">OC</t>
  </si>
  <si>
    <t xml:space="preserve">19.06.2027 19.06.2028 </t>
  </si>
  <si>
    <t xml:space="preserve">18.06.2028 18.06.2029</t>
  </si>
  <si>
    <t xml:space="preserve">SAM</t>
  </si>
  <si>
    <t xml:space="preserve">SXER1236NKS000199</t>
  </si>
  <si>
    <t xml:space="preserve">LHR0595A</t>
  </si>
  <si>
    <t xml:space="preserve"> 05.05.2027 05.05.2028 </t>
  </si>
  <si>
    <t xml:space="preserve">04.05.2028 04.05.2029  </t>
  </si>
  <si>
    <t xml:space="preserve">Renault </t>
  </si>
  <si>
    <t xml:space="preserve">Trafic                                            Pack Clim </t>
  </si>
  <si>
    <t xml:space="preserve">VF1JLBHB67V284078</t>
  </si>
  <si>
    <t xml:space="preserve">LHR37975</t>
  </si>
  <si>
    <t xml:space="preserve">Hak</t>
  </si>
  <si>
    <t xml:space="preserve">03.09.2027 03.09.2028       </t>
  </si>
  <si>
    <t xml:space="preserve">02.09.2028 02.09.2029                 </t>
  </si>
  <si>
    <t xml:space="preserve">ARBOS</t>
  </si>
  <si>
    <t xml:space="preserve">FTTTEA74CMS001096</t>
  </si>
  <si>
    <t xml:space="preserve">PZ13M7</t>
  </si>
  <si>
    <t xml:space="preserve">ciągnik rolniczy</t>
  </si>
  <si>
    <t xml:space="preserve">pług do śniegu Metal-Technik 1,82H nr fabryczny 041253</t>
  </si>
  <si>
    <t xml:space="preserve">472 mtg</t>
  </si>
  <si>
    <t xml:space="preserve">10.12.2026 10.12.2027 </t>
  </si>
  <si>
    <t xml:space="preserve">09.12.2027 09.12.2028 </t>
  </si>
  <si>
    <t xml:space="preserve">01.04.2027 01.04.2028 </t>
  </si>
  <si>
    <t xml:space="preserve">31.03.2028 31.03.2029</t>
  </si>
  <si>
    <t xml:space="preserve">METAL FACH</t>
  </si>
  <si>
    <t xml:space="preserve">T735A/1</t>
  </si>
  <si>
    <t xml:space="preserve">SUMP15CXANSSK0087</t>
  </si>
  <si>
    <t xml:space="preserve">LHR1483A</t>
  </si>
  <si>
    <t xml:space="preserve">przyczepa rolnicza</t>
  </si>
  <si>
    <t xml:space="preserve">OC,AC</t>
  </si>
  <si>
    <t xml:space="preserve"> 26.07.2027 26.07.2025</t>
  </si>
  <si>
    <t xml:space="preserve">25.07.2028 25.07.20297</t>
  </si>
  <si>
    <t xml:space="preserve">25.07.2028 25.07.2029</t>
  </si>
  <si>
    <t xml:space="preserve">Renault</t>
  </si>
  <si>
    <t xml:space="preserve">Trafic L2H1 Pack Clim</t>
  </si>
  <si>
    <t xml:space="preserve">VF1JL000469176909</t>
  </si>
  <si>
    <t xml:space="preserve">LHR48380</t>
  </si>
  <si>
    <t xml:space="preserve">osobowy do przewozu os. Niepełn.</t>
  </si>
  <si>
    <t xml:space="preserve">13.12.2026 13.12.2027 </t>
  </si>
  <si>
    <t xml:space="preserve">12.12.2027 12.12.2028 </t>
  </si>
  <si>
    <t xml:space="preserve">OSP Wronowice</t>
  </si>
  <si>
    <t xml:space="preserve">Jelcz</t>
  </si>
  <si>
    <t xml:space="preserve">P422</t>
  </si>
  <si>
    <t xml:space="preserve">SUJP422CCS0000083</t>
  </si>
  <si>
    <t xml:space="preserve">LHR52922</t>
  </si>
  <si>
    <t xml:space="preserve">SPECJALNY POŻARNICZY</t>
  </si>
  <si>
    <t xml:space="preserve">agregat,pompa,węże </t>
  </si>
  <si>
    <t xml:space="preserve">OC,NW</t>
  </si>
  <si>
    <t xml:space="preserve">14.03.2027 14.03.2028</t>
  </si>
  <si>
    <t xml:space="preserve">13.03.2028 13.03.2029</t>
  </si>
  <si>
    <t xml:space="preserve"> Ochotnicze Straże Pożarne</t>
  </si>
  <si>
    <t xml:space="preserve">OSP w Werbkowicach</t>
  </si>
  <si>
    <t xml:space="preserve">Mascott</t>
  </si>
  <si>
    <t xml:space="preserve">VF654ANA00002Z164</t>
  </si>
  <si>
    <t xml:space="preserve">LHR 34698</t>
  </si>
  <si>
    <t xml:space="preserve">SPECJALNY </t>
  </si>
  <si>
    <t xml:space="preserve">01.11.2026 01.11.2027 </t>
  </si>
  <si>
    <t xml:space="preserve">31.10.2027 31.10.2028</t>
  </si>
  <si>
    <t xml:space="preserve">OSP w Turkowicach</t>
  </si>
  <si>
    <t xml:space="preserve">RENAULT</t>
  </si>
  <si>
    <t xml:space="preserve">BA02X338</t>
  </si>
  <si>
    <t xml:space="preserve">VF6BA02A000024809</t>
  </si>
  <si>
    <t xml:space="preserve">LHR88W3</t>
  </si>
  <si>
    <t xml:space="preserve">SPECJALNY POŻRNICZY</t>
  </si>
  <si>
    <t xml:space="preserve">11.09.2015</t>
  </si>
  <si>
    <t xml:space="preserve">11.09.2026 11.09.2027</t>
  </si>
  <si>
    <t xml:space="preserve">10.09.2027 10.09.2028 </t>
  </si>
  <si>
    <t xml:space="preserve">VW</t>
  </si>
  <si>
    <t xml:space="preserve">TRANSPORTER</t>
  </si>
  <si>
    <t xml:space="preserve">WV1ZZZ70Z3H140481</t>
  </si>
  <si>
    <t xml:space="preserve">LHR S838</t>
  </si>
  <si>
    <t xml:space="preserve">02.06.2004</t>
  </si>
  <si>
    <t xml:space="preserve">07.05.2027 07.05.2028 </t>
  </si>
  <si>
    <t xml:space="preserve">06.05.2028 06.05.2029 </t>
  </si>
  <si>
    <t xml:space="preserve">STOLARCZYK/MAN</t>
  </si>
  <si>
    <t xml:space="preserve">TGM</t>
  </si>
  <si>
    <t xml:space="preserve">WMAN36ZZ4LY406065</t>
  </si>
  <si>
    <t xml:space="preserve">LHR38598</t>
  </si>
  <si>
    <t xml:space="preserve">  Sygnalizatory świetlne przód i tył Radio CB z głośnikiem na belce oświetleniowej sygnalizatora; wyposażenie gaśnicze i do akcji ratunkowych</t>
  </si>
  <si>
    <t xml:space="preserve">28.10.2026 28.10.2027</t>
  </si>
  <si>
    <t xml:space="preserve">27.10.2027 27.10.2028 </t>
  </si>
  <si>
    <t xml:space="preserve">Trafic</t>
  </si>
  <si>
    <t xml:space="preserve">VF1JLBHB6AV373377</t>
  </si>
  <si>
    <t xml:space="preserve">LHR43798</t>
  </si>
  <si>
    <t xml:space="preserve">osobowy</t>
  </si>
  <si>
    <t xml:space="preserve">19.04.2027 19.04.2028 </t>
  </si>
  <si>
    <t xml:space="preserve">18.04.2028 18.04.2029 </t>
  </si>
  <si>
    <t xml:space="preserve">Ochotnicza Straż Pożarna w Podhorcach</t>
  </si>
  <si>
    <t xml:space="preserve">STAR</t>
  </si>
  <si>
    <t xml:space="preserve">P244L</t>
  </si>
  <si>
    <t xml:space="preserve">08671</t>
  </si>
  <si>
    <t xml:space="preserve">LHR 5H25</t>
  </si>
  <si>
    <t xml:space="preserve">17.11.1983</t>
  </si>
  <si>
    <t xml:space="preserve">6/4440</t>
  </si>
  <si>
    <t xml:space="preserve">24.09.2026 24.09.2027</t>
  </si>
  <si>
    <t xml:space="preserve">23.09.2027 23.09.2028 </t>
  </si>
  <si>
    <t xml:space="preserve">IVECO </t>
  </si>
  <si>
    <t xml:space="preserve">DAILY 4x2 70C18</t>
  </si>
  <si>
    <t xml:space="preserve">ZCFC670C6P5561131</t>
  </si>
  <si>
    <t xml:space="preserve">LHR50466</t>
  </si>
  <si>
    <t xml:space="preserve">14.11.2026 14.11.2027</t>
  </si>
  <si>
    <t xml:space="preserve">13.11.2027 13.11.2028</t>
  </si>
  <si>
    <t xml:space="preserve">Właściciel pojazdu - OSP Sahryń</t>
  </si>
  <si>
    <t xml:space="preserve">OSP w Sahryniu</t>
  </si>
  <si>
    <t xml:space="preserve">  FORD</t>
  </si>
  <si>
    <t xml:space="preserve">TRANSIT</t>
  </si>
  <si>
    <t xml:space="preserve">WF0XXXTTFXAB14585</t>
  </si>
  <si>
    <t xml:space="preserve">LHR 05720</t>
  </si>
  <si>
    <t xml:space="preserve">25.10.2010</t>
  </si>
  <si>
    <t xml:space="preserve">6/1420</t>
  </si>
  <si>
    <t xml:space="preserve">25.10.2026 25.10.2027 </t>
  </si>
  <si>
    <t xml:space="preserve">24.10.2027 24.10.2028 </t>
  </si>
  <si>
    <t xml:space="preserve">RYDWAN </t>
  </si>
  <si>
    <t xml:space="preserve">A750</t>
  </si>
  <si>
    <t xml:space="preserve">SYBA00000A0001727</t>
  </si>
  <si>
    <t xml:space="preserve">LHR 38R4</t>
  </si>
  <si>
    <t xml:space="preserve">PRZYCZEPA SAMOCHODOWA</t>
  </si>
  <si>
    <t xml:space="preserve">16.12.2010</t>
  </si>
  <si>
    <t xml:space="preserve">16.12.2026 16.12.2027 </t>
  </si>
  <si>
    <t xml:space="preserve">15.12.2027 15.12.2028 </t>
  </si>
  <si>
    <t xml:space="preserve"> Właściciel  pojazdu pojazdu OSP Turkowice</t>
  </si>
  <si>
    <t xml:space="preserve">DAILY</t>
  </si>
  <si>
    <t xml:space="preserve">ZCFC65A0035408703</t>
  </si>
  <si>
    <t xml:space="preserve">LHR L998</t>
  </si>
  <si>
    <t xml:space="preserve">03.12.2003</t>
  </si>
  <si>
    <t xml:space="preserve">2/1900</t>
  </si>
  <si>
    <t xml:space="preserve">05.05.2027 05.05.2028</t>
  </si>
  <si>
    <t xml:space="preserve">04.05.2028 04.05.2029 </t>
  </si>
  <si>
    <t xml:space="preserve">MARTZ</t>
  </si>
  <si>
    <t xml:space="preserve">SXX8S60200B179331</t>
  </si>
  <si>
    <t xml:space="preserve">LHR0544A</t>
  </si>
  <si>
    <t xml:space="preserve">PRZYCZEPKA </t>
  </si>
  <si>
    <t xml:space="preserve">625 kg</t>
  </si>
  <si>
    <t xml:space="preserve">13.11.2026 13.11.2027 </t>
  </si>
  <si>
    <t xml:space="preserve">12.11.2027 12.11.2028 </t>
  </si>
  <si>
    <t xml:space="preserve">Megane</t>
  </si>
  <si>
    <t xml:space="preserve">VF1KZ1U0644396767</t>
  </si>
  <si>
    <t xml:space="preserve">LHR0677</t>
  </si>
  <si>
    <t xml:space="preserve">1598 /81 kW</t>
  </si>
  <si>
    <t xml:space="preserve">29.12.2026 29.12.2027</t>
  </si>
  <si>
    <t xml:space="preserve">28.12.2027 28.12.2028</t>
  </si>
  <si>
    <t xml:space="preserve">Właściciel pojazdu - OSP Honiatycze</t>
  </si>
  <si>
    <t xml:space="preserve">OSP w Honiatyczach</t>
  </si>
  <si>
    <t xml:space="preserve">JELCZ</t>
  </si>
  <si>
    <t xml:space="preserve">008-GMB</t>
  </si>
  <si>
    <t xml:space="preserve">P244LM109783</t>
  </si>
  <si>
    <t xml:space="preserve">LHR 7Y67</t>
  </si>
  <si>
    <t xml:space="preserve">04.09.1985</t>
  </si>
  <si>
    <t xml:space="preserve">6/3385</t>
  </si>
  <si>
    <t xml:space="preserve">01.10.2026 01.10.2027 </t>
  </si>
  <si>
    <t xml:space="preserve">30.09.2027 30.09.2028 </t>
  </si>
  <si>
    <t xml:space="preserve">Właściciel pojazdu OSP Honiatyczki</t>
  </si>
  <si>
    <t xml:space="preserve">OSP w Honiatyczkach</t>
  </si>
  <si>
    <t xml:space="preserve">244RS</t>
  </si>
  <si>
    <t xml:space="preserve">25093</t>
  </si>
  <si>
    <t xml:space="preserve">LHR 07417</t>
  </si>
  <si>
    <t xml:space="preserve">SPECJALNY</t>
  </si>
  <si>
    <t xml:space="preserve">09.06.1978</t>
  </si>
  <si>
    <t xml:space="preserve">8/3250</t>
  </si>
  <si>
    <t xml:space="preserve">12.04.2027 12.04.2028 </t>
  </si>
  <si>
    <t xml:space="preserve">11.04.2028 11.04.2029 </t>
  </si>
  <si>
    <t xml:space="preserve">Właściciel Urząd Gminy  w Werbkowicach/użytkownik  pojazdu OSP Terebiń </t>
  </si>
  <si>
    <t xml:space="preserve">OSP Terebiń</t>
  </si>
  <si>
    <t xml:space="preserve">Ford </t>
  </si>
  <si>
    <t xml:space="preserve">Transit Furgon 260S</t>
  </si>
  <si>
    <t xml:space="preserve">WF0VXXBDFV5R56266</t>
  </si>
  <si>
    <t xml:space="preserve">LHR 32998</t>
  </si>
  <si>
    <t xml:space="preserve">09.04.2027 09.04.2028 </t>
  </si>
  <si>
    <t xml:space="preserve">08.04.2028 08.04.2029 </t>
  </si>
  <si>
    <t xml:space="preserve"> Właściciel pojazdu Urząd Gminy w Werbkowicach /użytkownik Gminny Ośrodek Pomocy Społecznej w Werbkowicach</t>
  </si>
  <si>
    <t xml:space="preserve">GOPS</t>
  </si>
  <si>
    <t xml:space="preserve">Kangoo</t>
  </si>
  <si>
    <t xml:space="preserve">VF1KCR7BF32064897</t>
  </si>
  <si>
    <t xml:space="preserve">LHR01089</t>
  </si>
  <si>
    <t xml:space="preserve">ciężarowy</t>
  </si>
  <si>
    <t xml:space="preserve">04.04.2027 04.04.2028 </t>
  </si>
  <si>
    <t xml:space="preserve">03.04.2028 03.04.2029                </t>
  </si>
  <si>
    <t xml:space="preserve">KOMENDA WOJEWÓDZKA PANSTWOWEJ STRAZY POZARNEJ W LUBLINIE</t>
  </si>
  <si>
    <t xml:space="preserve">POLARIS</t>
  </si>
  <si>
    <t xml:space="preserve">SPORTSMAN 570</t>
  </si>
  <si>
    <t xml:space="preserve">TAPSES575PJ097004</t>
  </si>
  <si>
    <t xml:space="preserve">LU13C6</t>
  </si>
  <si>
    <t xml:space="preserve">AC,NW</t>
  </si>
  <si>
    <t xml:space="preserve">02.12.2026 02.12.2027</t>
  </si>
  <si>
    <t xml:space="preserve">01.12.2027 01.12.2028</t>
  </si>
  <si>
    <t xml:space="preserve">75PED</t>
  </si>
  <si>
    <t xml:space="preserve">SXE11236NPS300430</t>
  </si>
  <si>
    <t xml:space="preserve">LU083PL</t>
  </si>
  <si>
    <t xml:space="preserve">przyczepa lekka</t>
  </si>
  <si>
    <t xml:space="preserve">ZESTAWIENIE SZKÓD 2022 ROK</t>
  </si>
  <si>
    <t xml:space="preserve">L.P.</t>
  </si>
  <si>
    <t xml:space="preserve">Ubezpieczajacy</t>
  </si>
  <si>
    <t xml:space="preserve">Ubezpieczyciel</t>
  </si>
  <si>
    <t xml:space="preserve">Rodzaj szkody</t>
  </si>
  <si>
    <t xml:space="preserve">Przedmiot szkody</t>
  </si>
  <si>
    <t xml:space="preserve">Data szkody</t>
  </si>
  <si>
    <t xml:space="preserve">Kwota odszk.</t>
  </si>
  <si>
    <t xml:space="preserve">GMINA WERBKOWICE </t>
  </si>
  <si>
    <t xml:space="preserve">TUW TUW</t>
  </si>
  <si>
    <t xml:space="preserve">PRZEPIĘCIE</t>
  </si>
  <si>
    <t xml:space="preserve">INSTALACJA SOLARNA</t>
  </si>
  <si>
    <t xml:space="preserve">ZESTAWIENIE SZKÓD 2023 ROK</t>
  </si>
  <si>
    <t xml:space="preserve">OD WSZYSTKICH RYZYK/        PRZEPIĘCIE</t>
  </si>
  <si>
    <t xml:space="preserve">INSTALACJIA SOLARNA HOSTYNNE 72</t>
  </si>
  <si>
    <t xml:space="preserve">ZESTAWIENIE SZKÓD 2024 ROK</t>
  </si>
  <si>
    <t xml:space="preserve">WANDALIZM</t>
  </si>
  <si>
    <t xml:space="preserve">INSTALACJA SOLARNA/                                                 HONIATYCZE 86</t>
  </si>
  <si>
    <t xml:space="preserve">WYPOSAŻENIE PLACU REKREACYJNEGO W STRZYŻOWCU </t>
  </si>
  <si>
    <t xml:space="preserve">OD WSZYSTKICH RYZYK</t>
  </si>
  <si>
    <t xml:space="preserve">SEP + MEBLE ŚWIETLICA W TURKOWICACH</t>
  </si>
  <si>
    <t xml:space="preserve">S POMIESZCZENIA PIWNICZNE/ AWARIA WODNA</t>
  </si>
  <si>
    <t xml:space="preserve">17.06.2024</t>
  </si>
  <si>
    <t xml:space="preserve">EL</t>
  </si>
  <si>
    <t xml:space="preserve">MONITOR DELL</t>
  </si>
  <si>
    <t xml:space="preserve">PRZEPIĘCIE </t>
  </si>
  <si>
    <t xml:space="preserve">SOLAR  Terebiń 70</t>
  </si>
  <si>
    <t xml:space="preserve">PIEC</t>
  </si>
  <si>
    <t xml:space="preserve">ZESTAWIENIE SZKÓD 2025 ROK</t>
  </si>
  <si>
    <t xml:space="preserve">OCD</t>
  </si>
  <si>
    <t xml:space="preserve">AUDI</t>
  </si>
  <si>
    <t xml:space="preserve">W TRAKCIE LIKWIDACJI - rezerwa 517,67 zł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</si>
</sst>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[$-415]General"/>
    <numFmt numFmtId="166" formatCode="#,##0.00\ [$zł-415];[RED]\-#,##0.00\ [$zł-415]"/>
    <numFmt numFmtId="167" formatCode="#,##0.00&quot; zł &quot;;\-#,##0.00&quot; zł &quot;;&quot; -&quot;#&quot; zł &quot;;@\ "/>
    <numFmt numFmtId="168" formatCode="#,##0.00&quot; zł &quot;;\-#,##0.00&quot; zł &quot;;\-#&quot; zł &quot;;@\ "/>
    <numFmt numFmtId="169" formatCode="_-* #,##0.00&quot; zł&quot;_-;\-* #,##0.00&quot; zł&quot;_-;_-* \-??&quot; zł&quot;_-;_-@_-"/>
    <numFmt numFmtId="170" formatCode="#,##0.00&quot; zł &quot;;#,##0.00&quot; zł &quot;;\-#&quot; zł &quot;;\ @\ "/>
    <numFmt numFmtId="171" formatCode="_-* #,##0.00,&quot;zł&quot;_-;\-* #,##0.00,&quot;zł&quot;_-;_-* \-??&quot; zł&quot;_-;_-@_-"/>
    <numFmt numFmtId="172" formatCode="#,##0.00,&quot;zł &quot;;#,##0.00,&quot;zł &quot;;\-#&quot; zł &quot;;\ @\ "/>
    <numFmt numFmtId="173" formatCode="\ #,##0.00,&quot;zł &quot;;\-#,##0.00,&quot;zł &quot;;\-#&quot; zł &quot;;\ @\ "/>
    <numFmt numFmtId="174" formatCode="\ #,##0.00&quot; zł &quot;;\-#,##0.00&quot; zł &quot;;&quot; -&quot;#&quot; zł &quot;;\ @\ "/>
    <numFmt numFmtId="175" formatCode="#,##0.00&quot; zł&quot;"/>
    <numFmt numFmtId="176" formatCode="_-* #,##0.00\ _z_ł_-;\-* #,##0.00\ _z_ł_-;_-* \-??\ _z_ł_-;_-@_-"/>
    <numFmt numFmtId="177" formatCode="_-* #,##0&quot; zł&quot;_-;\-* #,##0&quot; zł&quot;_-;_-* \-??&quot; zł&quot;_-;_-@_-"/>
    <numFmt numFmtId="178" formatCode="#,##0.00,&quot;zł&quot;"/>
    <numFmt numFmtId="179" formatCode="#,##0.00\ _z_ł"/>
    <numFmt numFmtId="180" formatCode="#,##0.00"/>
    <numFmt numFmtId="181" formatCode="@"/>
    <numFmt numFmtId="182" formatCode="d/mm/yyyy"/>
    <numFmt numFmtId="183" formatCode="yyyy\-mm\-dd"/>
    <numFmt numFmtId="184" formatCode="#,##0"/>
  </numFmts>
  <fonts count="73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Arial"/>
      <family val="2"/>
      <charset val="238"/>
    </font>
    <font>
      <sz val="10"/>
      <color rgb="FFFFFFFF"/>
      <name val="Arial2"/>
      <family val="0"/>
      <charset val="238"/>
    </font>
    <font>
      <b val="true"/>
      <sz val="10"/>
      <color rgb="FF000000"/>
      <name val="Arial2"/>
      <family val="0"/>
      <charset val="238"/>
    </font>
    <font>
      <b val="true"/>
      <sz val="10"/>
      <color rgb="FF000000"/>
      <name val="Arial"/>
      <family val="2"/>
      <charset val="238"/>
    </font>
    <font>
      <sz val="10"/>
      <color rgb="FFCC0000"/>
      <name val="Arial2"/>
      <family val="0"/>
      <charset val="238"/>
    </font>
    <font>
      <sz val="10"/>
      <color rgb="FFCC0000"/>
      <name val="Arial"/>
      <family val="2"/>
      <charset val="238"/>
    </font>
    <font>
      <b val="true"/>
      <sz val="10"/>
      <color rgb="FFFFFFFF"/>
      <name val="Arial2"/>
      <family val="0"/>
      <charset val="238"/>
    </font>
    <font>
      <b val="true"/>
      <sz val="10"/>
      <color rgb="FFFFFFFF"/>
      <name val="Arial"/>
      <family val="2"/>
      <charset val="238"/>
    </font>
    <font>
      <i val="true"/>
      <sz val="10"/>
      <color rgb="FF808080"/>
      <name val="Arial2"/>
      <family val="0"/>
      <charset val="238"/>
    </font>
    <font>
      <i val="true"/>
      <sz val="10"/>
      <color rgb="FF808080"/>
      <name val="Arial"/>
      <family val="2"/>
      <charset val="238"/>
    </font>
    <font>
      <sz val="10"/>
      <color rgb="FF006600"/>
      <name val="Arial2"/>
      <family val="0"/>
      <charset val="238"/>
    </font>
    <font>
      <sz val="10"/>
      <color rgb="FF006600"/>
      <name val="Arial"/>
      <family val="2"/>
      <charset val="238"/>
    </font>
    <font>
      <b val="true"/>
      <sz val="24"/>
      <color rgb="FF000000"/>
      <name val="Arial2"/>
      <family val="0"/>
      <charset val="238"/>
    </font>
    <font>
      <b val="true"/>
      <sz val="24"/>
      <color rgb="FF000000"/>
      <name val="Arial"/>
      <family val="2"/>
      <charset val="238"/>
    </font>
    <font>
      <sz val="18"/>
      <color rgb="FF000000"/>
      <name val="Arial2"/>
      <family val="0"/>
      <charset val="238"/>
    </font>
    <font>
      <sz val="18"/>
      <color rgb="FF000000"/>
      <name val="Arial"/>
      <family val="2"/>
      <charset val="238"/>
    </font>
    <font>
      <sz val="12"/>
      <color rgb="FF000000"/>
      <name val="Arial2"/>
      <family val="0"/>
      <charset val="238"/>
    </font>
    <font>
      <sz val="12"/>
      <color rgb="FF000000"/>
      <name val="Arial"/>
      <family val="2"/>
      <charset val="238"/>
    </font>
    <font>
      <b val="true"/>
      <i val="true"/>
      <sz val="16"/>
      <color rgb="FF000000"/>
      <name val="Arial"/>
      <family val="2"/>
      <charset val="238"/>
    </font>
    <font>
      <u val="single"/>
      <sz val="10"/>
      <color rgb="FF0000EE"/>
      <name val="Arial2"/>
      <family val="0"/>
      <charset val="238"/>
    </font>
    <font>
      <u val="single"/>
      <sz val="10"/>
      <color rgb="FF0000EE"/>
      <name val="Arial"/>
      <family val="2"/>
      <charset val="238"/>
    </font>
    <font>
      <sz val="10"/>
      <color rgb="FF996600"/>
      <name val="Arial2"/>
      <family val="0"/>
      <charset val="238"/>
    </font>
    <font>
      <sz val="10"/>
      <color rgb="FF9966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2"/>
      <family val="0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333333"/>
      <name val="Arial2"/>
      <family val="0"/>
      <charset val="238"/>
    </font>
    <font>
      <sz val="10"/>
      <color rgb="FF333333"/>
      <name val="Arial"/>
      <family val="2"/>
      <charset val="238"/>
    </font>
    <font>
      <b val="true"/>
      <i val="true"/>
      <u val="single"/>
      <sz val="11"/>
      <color rgb="FF000000"/>
      <name val="Arial"/>
      <family val="2"/>
      <charset val="238"/>
    </font>
    <font>
      <sz val="10"/>
      <color rgb="FF000000"/>
      <name val="Arial1"/>
      <family val="0"/>
      <charset val="238"/>
    </font>
    <font>
      <sz val="10"/>
      <color rgb="FF000000"/>
      <name val="Arial2"/>
      <family val="0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sz val="11"/>
      <name val="Arial"/>
      <family val="2"/>
      <charset val="238"/>
    </font>
    <font>
      <b val="true"/>
      <i val="true"/>
      <u val="single"/>
      <sz val="12"/>
      <name val="Verdana"/>
      <family val="2"/>
      <charset val="238"/>
    </font>
    <font>
      <b val="true"/>
      <sz val="10"/>
      <name val="Verdana"/>
      <family val="2"/>
      <charset val="238"/>
    </font>
    <font>
      <b val="true"/>
      <sz val="10"/>
      <color rgb="FFFFFFFF"/>
      <name val="Verdana"/>
      <family val="2"/>
      <charset val="238"/>
    </font>
    <font>
      <b val="true"/>
      <u val="single"/>
      <sz val="10"/>
      <name val="Verdana"/>
      <family val="2"/>
      <charset val="238"/>
    </font>
    <font>
      <b val="true"/>
      <sz val="10"/>
      <name val="Arial CE"/>
      <family val="2"/>
      <charset val="238"/>
    </font>
    <font>
      <i val="true"/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14"/>
      <color rgb="FFFFFFFF"/>
      <name val="Verdana"/>
      <family val="2"/>
      <charset val="238"/>
    </font>
    <font>
      <i val="true"/>
      <sz val="10"/>
      <color rgb="FFFFFFFF"/>
      <name val="Verdana"/>
      <family val="2"/>
      <charset val="238"/>
    </font>
    <font>
      <sz val="10"/>
      <color rgb="FFFFFFFF"/>
      <name val="Verdana"/>
      <family val="2"/>
      <charset val="238"/>
    </font>
    <font>
      <b val="true"/>
      <u val="single"/>
      <sz val="10"/>
      <name val="Arial"/>
      <family val="2"/>
      <charset val="238"/>
    </font>
    <font>
      <sz val="16"/>
      <color rgb="FF000000"/>
      <name val="Verdana"/>
      <family val="2"/>
      <charset val="238"/>
    </font>
    <font>
      <b val="true"/>
      <sz val="10"/>
      <color rgb="FFFF0000"/>
      <name val="Arial"/>
      <family val="2"/>
      <charset val="238"/>
    </font>
    <font>
      <b val="true"/>
      <sz val="10"/>
      <color rgb="FF000000"/>
      <name val="Arial CE"/>
      <family val="2"/>
      <charset val="238"/>
    </font>
    <font>
      <sz val="10"/>
      <color rgb="FF000000"/>
      <name val="Arial"/>
      <family val="0"/>
      <charset val="238"/>
    </font>
    <font>
      <b val="true"/>
      <sz val="11"/>
      <color rgb="FFFFFFFF"/>
      <name val="Arial"/>
      <family val="2"/>
      <charset val="238"/>
    </font>
    <font>
      <b val="true"/>
      <i val="true"/>
      <u val="single"/>
      <sz val="10"/>
      <name val="Verdana"/>
      <family val="2"/>
      <charset val="238"/>
    </font>
    <font>
      <b val="true"/>
      <i val="true"/>
      <u val="single"/>
      <sz val="9"/>
      <name val="Verdana"/>
      <family val="2"/>
      <charset val="238"/>
    </font>
    <font>
      <sz val="10"/>
      <color rgb="FF000000"/>
      <name val="Verdana"/>
      <family val="2"/>
      <charset val="238"/>
    </font>
    <font>
      <b val="true"/>
      <u val="single"/>
      <sz val="10"/>
      <color rgb="FF000000"/>
      <name val="Verdana"/>
      <family val="2"/>
      <charset val="238"/>
    </font>
    <font>
      <b val="true"/>
      <sz val="10"/>
      <color rgb="FFC9211E"/>
      <name val="Verdana"/>
      <family val="2"/>
      <charset val="238"/>
    </font>
    <font>
      <sz val="10"/>
      <color rgb="FFC9211E"/>
      <name val="Verdana"/>
      <family val="2"/>
      <charset val="238"/>
    </font>
    <font>
      <b val="true"/>
      <i val="true"/>
      <u val="single"/>
      <sz val="10"/>
      <color rgb="FFC9211E"/>
      <name val="Verdana"/>
      <family val="2"/>
      <charset val="238"/>
    </font>
    <font>
      <b val="true"/>
      <i val="true"/>
      <sz val="10"/>
      <name val="Arial"/>
      <family val="2"/>
      <charset val="238"/>
    </font>
    <font>
      <b val="true"/>
      <i val="true"/>
      <sz val="10"/>
      <color rgb="FFFFFFFF"/>
      <name val="Verdana"/>
      <family val="2"/>
      <charset val="238"/>
    </font>
    <font>
      <b val="true"/>
      <sz val="10"/>
      <color rgb="FF203864"/>
      <name val="Arial"/>
      <family val="2"/>
      <charset val="238"/>
    </font>
    <font>
      <sz val="10"/>
      <color rgb="FFFF0000"/>
      <name val="Arial"/>
      <family val="2"/>
      <charset val="238"/>
    </font>
    <font>
      <b val="true"/>
      <i val="true"/>
      <sz val="11"/>
      <color rgb="FFFFFFFF"/>
      <name val="Arial"/>
      <family val="2"/>
      <charset val="238"/>
    </font>
    <font>
      <b val="true"/>
      <sz val="7"/>
      <name val="Verdana"/>
      <family val="2"/>
      <charset val="238"/>
    </font>
    <font>
      <b val="true"/>
      <sz val="11"/>
      <color rgb="FF00000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AE3F3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2060"/>
        <bgColor rgb="FF003366"/>
      </patternFill>
    </fill>
    <fill>
      <patternFill patternType="solid">
        <fgColor rgb="FFFFFFFF"/>
        <bgColor rgb="FFFFFFCC"/>
      </patternFill>
    </fill>
    <fill>
      <patternFill patternType="solid">
        <fgColor rgb="FF292165"/>
        <bgColor rgb="FF203864"/>
      </patternFill>
    </fill>
    <fill>
      <patternFill patternType="solid">
        <fgColor rgb="FF003366"/>
        <bgColor rgb="FF002060"/>
      </patternFill>
    </fill>
    <fill>
      <patternFill patternType="solid">
        <fgColor rgb="FFDAE3F3"/>
        <bgColor rgb="FFDDDDDD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36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3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70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71" fontId="27" fillId="0" borderId="0" applyFont="true" applyBorder="false" applyAlignment="true" applyProtection="false">
      <alignment horizontal="general" vertical="bottom" textRotation="0" wrapText="false" indent="0" shrinkToFit="false"/>
    </xf>
    <xf numFmtId="172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7" fillId="0" borderId="0" applyFont="true" applyBorder="false" applyAlignment="true" applyProtection="false">
      <alignment horizontal="general" vertical="bottom" textRotation="0" wrapText="false" indent="0" shrinkToFit="false"/>
    </xf>
    <xf numFmtId="171" fontId="27" fillId="0" borderId="0" applyFont="true" applyBorder="false" applyAlignment="true" applyProtection="false">
      <alignment horizontal="general" vertical="bottom" textRotation="0" wrapText="false" indent="0" shrinkToFit="false"/>
    </xf>
    <xf numFmtId="171" fontId="27" fillId="0" borderId="0" applyFont="true" applyBorder="false" applyAlignment="true" applyProtection="false">
      <alignment horizontal="general" vertical="bottom" textRotation="0" wrapText="false" indent="0" shrinkToFit="false"/>
    </xf>
    <xf numFmtId="171" fontId="27" fillId="0" borderId="0" applyFont="true" applyBorder="false" applyAlignment="true" applyProtection="false">
      <alignment horizontal="general" vertical="bottom" textRotation="0" wrapText="false" indent="0" shrinkToFit="false"/>
    </xf>
    <xf numFmtId="172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7" fillId="0" borderId="0" applyFont="true" applyBorder="false" applyAlignment="true" applyProtection="false">
      <alignment horizontal="general" vertical="bottom" textRotation="0" wrapText="false" indent="0" shrinkToFit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70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7" fillId="0" borderId="0" applyFont="true" applyBorder="false" applyAlignment="true" applyProtection="false">
      <alignment horizontal="general" vertical="bottom" textRotation="0" wrapText="false" indent="0" shrinkToFit="false"/>
    </xf>
    <xf numFmtId="173" fontId="27" fillId="0" borderId="0" applyFont="true" applyBorder="false" applyAlignment="true" applyProtection="false">
      <alignment horizontal="general" vertical="bottom" textRotation="0" wrapText="false" indent="0" shrinkToFit="false"/>
    </xf>
    <xf numFmtId="173" fontId="27" fillId="0" borderId="0" applyFont="true" applyBorder="false" applyAlignment="true" applyProtection="false">
      <alignment horizontal="general" vertical="bottom" textRotation="0" wrapText="false" indent="0" shrinkToFit="false"/>
    </xf>
    <xf numFmtId="173" fontId="27" fillId="0" borderId="0" applyFont="true" applyBorder="false" applyAlignment="true" applyProtection="false">
      <alignment horizontal="general" vertical="bottom" textRotation="0" wrapText="false" indent="0" shrinkToFit="false"/>
    </xf>
    <xf numFmtId="173" fontId="27" fillId="0" borderId="0" applyFont="true" applyBorder="false" applyAlignment="true" applyProtection="false">
      <alignment horizontal="general" vertical="bottom" textRotation="0" wrapText="false" indent="0" shrinkToFit="false"/>
    </xf>
    <xf numFmtId="17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center" vertical="bottom" textRotation="18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38" fillId="0" borderId="0" xfId="236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2" fillId="9" borderId="3" xfId="2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0" borderId="3" xfId="1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0" borderId="3" xfId="18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7" fillId="0" borderId="3" xfId="2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bottom" textRotation="180" wrapText="false" indent="0" shrinkToFit="false"/>
      <protection locked="true" hidden="false"/>
    </xf>
    <xf numFmtId="164" fontId="37" fillId="0" borderId="4" xfId="0" applyFont="true" applyBorder="true" applyAlignment="true" applyProtection="true">
      <alignment horizontal="center" vertical="bottom" textRotation="180" wrapText="false" indent="0" shrinkToFit="false"/>
      <protection locked="true" hidden="false"/>
    </xf>
    <xf numFmtId="169" fontId="27" fillId="0" borderId="3" xfId="28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3" xfId="18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5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27" fillId="0" borderId="3" xfId="18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5" fontId="27" fillId="0" borderId="3" xfId="28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27" fillId="0" borderId="3" xfId="18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6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7" fillId="0" borderId="3" xfId="28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10" borderId="3" xfId="1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1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10" borderId="3" xfId="18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7" fillId="0" borderId="3" xfId="28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10" borderId="3" xfId="18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42" fillId="9" borderId="3" xfId="23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7" fontId="4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9" fillId="9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6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7" fillId="10" borderId="4" xfId="0" applyFont="true" applyBorder="true" applyAlignment="true" applyProtection="true">
      <alignment horizontal="center" vertical="bottom" textRotation="180" wrapText="false" indent="0" shrinkToFit="false"/>
      <protection locked="true" hidden="false"/>
    </xf>
    <xf numFmtId="164" fontId="5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7" fillId="0" borderId="3" xfId="242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10" borderId="0" xfId="0" applyFont="true" applyBorder="false" applyAlignment="true" applyProtection="true">
      <alignment horizontal="center" vertical="bottom" textRotation="180" wrapText="false" indent="0" shrinkToFit="false"/>
      <protection locked="true" hidden="false"/>
    </xf>
    <xf numFmtId="164" fontId="49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10" borderId="0" xfId="0" applyFont="true" applyBorder="false" applyAlignment="true" applyProtection="true">
      <alignment horizontal="left" vertical="bottom" textRotation="180" wrapText="false" indent="0" shrinkToFit="false"/>
      <protection locked="true" hidden="false"/>
    </xf>
    <xf numFmtId="169" fontId="27" fillId="0" borderId="3" xfId="30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1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1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49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3" xfId="18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8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1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1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8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1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1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1" fillId="0" borderId="4" xfId="358" applyFont="true" applyBorder="true" applyAlignment="true" applyProtection="true">
      <alignment horizontal="center" vertical="bottom" textRotation="180" wrapText="false" indent="0" shrinkToFit="false"/>
      <protection locked="true" hidden="false"/>
    </xf>
    <xf numFmtId="164" fontId="2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9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27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0" borderId="9" xfId="18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6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10" borderId="3" xfId="30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7" fillId="0" borderId="3" xfId="308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27" fillId="0" borderId="3" xfId="30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7" fillId="10" borderId="3" xfId="28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27" fillId="0" borderId="3" xfId="18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3" xfId="34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7" fillId="0" borderId="3" xfId="34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27" fillId="0" borderId="3" xfId="34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3" xfId="30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0" borderId="3" xfId="28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4" xfId="0" applyFont="true" applyBorder="true" applyAlignment="true" applyProtection="true">
      <alignment horizontal="left" vertical="bottom" textRotation="180" wrapText="false" indent="0" shrinkToFit="false"/>
      <protection locked="true" hidden="false"/>
    </xf>
    <xf numFmtId="166" fontId="27" fillId="0" borderId="3" xfId="30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3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3" xfId="1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28" fillId="0" borderId="3" xfId="28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10" borderId="3" xfId="34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10" borderId="3" xfId="34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2" fillId="9" borderId="3" xfId="23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1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1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1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4" fillId="0" borderId="3" xfId="18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7" fillId="0" borderId="3" xfId="298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3" xfId="18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3" xfId="18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8" fillId="0" borderId="3" xfId="29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28" fillId="0" borderId="3" xfId="2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3" xfId="18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5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42" fillId="0" borderId="0" xfId="23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6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1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1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11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11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18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7" fillId="0" borderId="3" xfId="34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27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27" fillId="0" borderId="3" xfId="33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1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28" fillId="0" borderId="3" xfId="346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28" fillId="0" borderId="3" xfId="18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8" fillId="0" borderId="3" xfId="226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27" fillId="0" borderId="3" xfId="18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6" fillId="0" borderId="3" xfId="18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27" fillId="0" borderId="3" xfId="298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28" fillId="0" borderId="3" xfId="35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11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1" fillId="11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9" fontId="5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79" fontId="5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2" fillId="9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42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3" xfId="18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38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42" fillId="9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8" fillId="0" borderId="3" xfId="18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8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58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42" fillId="12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3" xfId="18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3" xfId="1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38" fillId="0" borderId="3" xfId="18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42" fillId="9" borderId="3" xfId="35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42" fillId="12" borderId="3" xfId="358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38" fillId="0" borderId="3" xfId="18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3" fillId="1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0" borderId="3" xfId="18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38" fillId="0" borderId="3" xfId="18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8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8" fillId="0" borderId="3" xfId="18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58" fillId="0" borderId="3" xfId="18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9" fontId="6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38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0" borderId="3" xfId="18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38" fillId="0" borderId="3" xfId="18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8" fillId="0" borderId="3" xfId="18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8" fillId="0" borderId="3" xfId="18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8" fillId="0" borderId="3" xfId="2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0" borderId="3" xfId="18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38" fillId="0" borderId="3" xfId="18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0" borderId="0" xfId="18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7" fillId="0" borderId="0" xfId="18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0" xfId="18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3" fillId="0" borderId="0" xfId="18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1" fillId="9" borderId="3" xfId="18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1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1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4" fillId="9" borderId="3" xfId="18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7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27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7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3" fontId="65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3" fontId="46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4" fontId="27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3" fontId="27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6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6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3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3" xfId="18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1" fontId="27" fillId="0" borderId="3" xfId="19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7" fillId="0" borderId="3" xfId="18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3" xfId="18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27" fillId="0" borderId="3" xfId="18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7" fillId="9" borderId="3" xfId="18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5" fillId="9" borderId="3" xfId="18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9" borderId="3" xfId="18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4" fontId="27" fillId="0" borderId="3" xfId="1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0" xfId="18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18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3" fontId="27" fillId="0" borderId="0" xfId="18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4" fontId="66" fillId="0" borderId="0" xfId="18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5" fontId="27" fillId="0" borderId="0" xfId="18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0" xfId="18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0" xfId="18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5" fontId="66" fillId="0" borderId="0" xfId="18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2" xfId="18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19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9" fillId="13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69" fillId="13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9" fillId="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0" fillId="1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3" fontId="70" fillId="1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70" fillId="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9" fillId="10" borderId="0" xfId="19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5" fontId="69" fillId="1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0" fillId="10" borderId="3" xfId="1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71" fillId="10" borderId="3" xfId="1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71" fillId="0" borderId="3" xfId="1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2" fillId="10" borderId="0" xfId="19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5" fontId="71" fillId="10" borderId="3" xfId="1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70" fillId="10" borderId="3" xfId="1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70" fillId="1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70" fillId="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69" fillId="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0" fillId="0" borderId="3" xfId="1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70" fillId="10" borderId="3" xfId="197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34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2" xfId="20"/>
    <cellStyle name="Accent 1 2 2" xfId="21"/>
    <cellStyle name="Accent 1 3" xfId="22"/>
    <cellStyle name="Accent 1 5" xfId="23"/>
    <cellStyle name="Accent 1 5 2" xfId="24"/>
    <cellStyle name="Accent 1 6" xfId="25"/>
    <cellStyle name="Accent 1 7" xfId="26"/>
    <cellStyle name="Accent 1 8" xfId="27"/>
    <cellStyle name="Accent 2 2" xfId="28"/>
    <cellStyle name="Accent 2 2 2" xfId="29"/>
    <cellStyle name="Accent 2 3" xfId="30"/>
    <cellStyle name="Accent 2 6" xfId="31"/>
    <cellStyle name="Accent 2 6 2" xfId="32"/>
    <cellStyle name="Accent 2 7" xfId="33"/>
    <cellStyle name="Accent 2 8" xfId="34"/>
    <cellStyle name="Accent 2 9" xfId="35"/>
    <cellStyle name="Accent 3 10" xfId="36"/>
    <cellStyle name="Accent 3 10 2" xfId="37"/>
    <cellStyle name="Accent 3 2" xfId="38"/>
    <cellStyle name="Accent 3 2 2" xfId="39"/>
    <cellStyle name="Accent 3 2 2 2" xfId="40"/>
    <cellStyle name="Accent 3 2 3" xfId="41"/>
    <cellStyle name="Accent 3 3" xfId="42"/>
    <cellStyle name="Accent 3 3 2" xfId="43"/>
    <cellStyle name="Accent 3 7" xfId="44"/>
    <cellStyle name="Accent 3 7 2" xfId="45"/>
    <cellStyle name="Accent 3 7 2 2" xfId="46"/>
    <cellStyle name="Accent 3 7 2 2 2" xfId="47"/>
    <cellStyle name="Accent 3 7 2 3" xfId="48"/>
    <cellStyle name="Accent 3 7 3" xfId="49"/>
    <cellStyle name="Accent 3 7 3 2" xfId="50"/>
    <cellStyle name="Accent 3 7 4" xfId="51"/>
    <cellStyle name="Accent 3 8" xfId="52"/>
    <cellStyle name="Accent 3 8 2" xfId="53"/>
    <cellStyle name="Accent 3 8 2 2" xfId="54"/>
    <cellStyle name="Accent 3 8 2 2 2" xfId="55"/>
    <cellStyle name="Accent 3 8 2 3" xfId="56"/>
    <cellStyle name="Accent 3 8 3" xfId="57"/>
    <cellStyle name="Accent 3 9" xfId="58"/>
    <cellStyle name="Accent 3 9 2" xfId="59"/>
    <cellStyle name="Accent 4" xfId="60"/>
    <cellStyle name="Accent 4 2" xfId="61"/>
    <cellStyle name="Accent 5" xfId="62"/>
    <cellStyle name="Accent 5 2" xfId="63"/>
    <cellStyle name="Accent 5 2 2" xfId="64"/>
    <cellStyle name="Accent 6" xfId="65"/>
    <cellStyle name="Accent 6 2" xfId="66"/>
    <cellStyle name="Accent 7" xfId="67"/>
    <cellStyle name="Bad 10" xfId="68"/>
    <cellStyle name="Bad 11" xfId="69"/>
    <cellStyle name="Bad 2" xfId="70"/>
    <cellStyle name="Bad 2 2" xfId="71"/>
    <cellStyle name="Bad 3" xfId="72"/>
    <cellStyle name="Bad 8" xfId="73"/>
    <cellStyle name="Bad 8 2" xfId="74"/>
    <cellStyle name="Bad 9" xfId="75"/>
    <cellStyle name="Error 10" xfId="76"/>
    <cellStyle name="Error 10 2" xfId="77"/>
    <cellStyle name="Error 10 2 2" xfId="78"/>
    <cellStyle name="Error 10 2 2 2" xfId="79"/>
    <cellStyle name="Error 10 3" xfId="80"/>
    <cellStyle name="Error 10 3 2" xfId="81"/>
    <cellStyle name="Error 11" xfId="82"/>
    <cellStyle name="Error 11 2" xfId="83"/>
    <cellStyle name="Error 11 2 2" xfId="84"/>
    <cellStyle name="Error 11 2 2 2" xfId="85"/>
    <cellStyle name="Error 11 3" xfId="86"/>
    <cellStyle name="Error 11 3 2" xfId="87"/>
    <cellStyle name="Error 12" xfId="88"/>
    <cellStyle name="Error 12 2" xfId="89"/>
    <cellStyle name="Error 12 2 2" xfId="90"/>
    <cellStyle name="Error 2" xfId="91"/>
    <cellStyle name="Error 2 2" xfId="92"/>
    <cellStyle name="Error 2 2 2" xfId="93"/>
    <cellStyle name="Error 2 2 3" xfId="94"/>
    <cellStyle name="Error 2 3" xfId="95"/>
    <cellStyle name="Error 3" xfId="96"/>
    <cellStyle name="Error 3 2" xfId="97"/>
    <cellStyle name="Error 3 2 2" xfId="98"/>
    <cellStyle name="Error 9" xfId="99"/>
    <cellStyle name="Error 9 2" xfId="100"/>
    <cellStyle name="Error 9 2 2" xfId="101"/>
    <cellStyle name="Error 9 2 2 2" xfId="102"/>
    <cellStyle name="Error 9 3" xfId="103"/>
    <cellStyle name="Error 9 3 2" xfId="104"/>
    <cellStyle name="Error 9 3 2 2" xfId="105"/>
    <cellStyle name="Error 9 4" xfId="106"/>
    <cellStyle name="Error 9 4 2" xfId="107"/>
    <cellStyle name="Footnote 10" xfId="108"/>
    <cellStyle name="Footnote 10 2" xfId="109"/>
    <cellStyle name="Footnote 11" xfId="110"/>
    <cellStyle name="Footnote 12" xfId="111"/>
    <cellStyle name="Footnote 13" xfId="112"/>
    <cellStyle name="Footnote 2" xfId="113"/>
    <cellStyle name="Footnote 2 2" xfId="114"/>
    <cellStyle name="Footnote 3" xfId="115"/>
    <cellStyle name="Good 11" xfId="116"/>
    <cellStyle name="Good 11 2" xfId="117"/>
    <cellStyle name="Good 12" xfId="118"/>
    <cellStyle name="Good 13" xfId="119"/>
    <cellStyle name="Good 14" xfId="120"/>
    <cellStyle name="Good 2" xfId="121"/>
    <cellStyle name="Good 2 2" xfId="122"/>
    <cellStyle name="Good 3" xfId="123"/>
    <cellStyle name="Heading (user) 12" xfId="124"/>
    <cellStyle name="Heading (user) 12 2" xfId="125"/>
    <cellStyle name="Heading (user) 13" xfId="126"/>
    <cellStyle name="Heading (user) 2" xfId="127"/>
    <cellStyle name="Heading (user) 2 2" xfId="128"/>
    <cellStyle name="Heading (user) 3" xfId="129"/>
    <cellStyle name="Heading 1 12" xfId="130"/>
    <cellStyle name="Heading 1 13" xfId="131"/>
    <cellStyle name="Heading 1 13 2" xfId="132"/>
    <cellStyle name="Heading 1 14" xfId="133"/>
    <cellStyle name="Heading 1 15" xfId="134"/>
    <cellStyle name="Heading 1 16" xfId="135"/>
    <cellStyle name="Heading 1 2" xfId="136"/>
    <cellStyle name="Heading 1 2 2" xfId="137"/>
    <cellStyle name="Heading 1 3" xfId="138"/>
    <cellStyle name="Heading 13" xfId="139"/>
    <cellStyle name="Heading 14" xfId="140"/>
    <cellStyle name="Heading 15" xfId="141"/>
    <cellStyle name="Heading 2 13" xfId="142"/>
    <cellStyle name="Heading 2 14" xfId="143"/>
    <cellStyle name="Heading 2 14 2" xfId="144"/>
    <cellStyle name="Heading 2 15" xfId="145"/>
    <cellStyle name="Heading 2 16" xfId="146"/>
    <cellStyle name="Heading 2 17" xfId="147"/>
    <cellStyle name="Heading 2 2" xfId="148"/>
    <cellStyle name="Heading 2 2 2" xfId="149"/>
    <cellStyle name="Heading 2 3" xfId="150"/>
    <cellStyle name="Heading 3" xfId="151"/>
    <cellStyle name="Heading 3 2" xfId="152"/>
    <cellStyle name="Heading 3 2 2" xfId="153"/>
    <cellStyle name="Heading 4" xfId="154"/>
    <cellStyle name="Heading 4 2" xfId="155"/>
    <cellStyle name="Heading 5" xfId="156"/>
    <cellStyle name="Heading 6" xfId="157"/>
    <cellStyle name="Heading 7" xfId="158"/>
    <cellStyle name="Heading1 1" xfId="159"/>
    <cellStyle name="Heading1 1 2" xfId="160"/>
    <cellStyle name="Heading1 2" xfId="161"/>
    <cellStyle name="Hyperlink 14" xfId="162"/>
    <cellStyle name="Hyperlink 15" xfId="163"/>
    <cellStyle name="Hyperlink 15 2" xfId="164"/>
    <cellStyle name="Hyperlink 16" xfId="165"/>
    <cellStyle name="Hyperlink 17" xfId="166"/>
    <cellStyle name="Hyperlink 18" xfId="167"/>
    <cellStyle name="Hyperlink 2" xfId="168"/>
    <cellStyle name="Hyperlink 2 2" xfId="169"/>
    <cellStyle name="Hyperlink 3" xfId="170"/>
    <cellStyle name="Neutral 15" xfId="171"/>
    <cellStyle name="Neutral 16" xfId="172"/>
    <cellStyle name="Neutral 16 2" xfId="173"/>
    <cellStyle name="Neutral 17" xfId="174"/>
    <cellStyle name="Neutral 18" xfId="175"/>
    <cellStyle name="Neutral 19" xfId="176"/>
    <cellStyle name="Neutral 2" xfId="177"/>
    <cellStyle name="Neutral 2 2" xfId="178"/>
    <cellStyle name="Neutral 3" xfId="179"/>
    <cellStyle name="Normalny 2" xfId="180"/>
    <cellStyle name="Normalny 2 2" xfId="181"/>
    <cellStyle name="Normalny 2 2 2" xfId="182"/>
    <cellStyle name="Normalny 2 2 3" xfId="183"/>
    <cellStyle name="Normalny 2 2 3 2" xfId="184"/>
    <cellStyle name="Normalny 2 3" xfId="185"/>
    <cellStyle name="Normalny 3" xfId="186"/>
    <cellStyle name="Normalny 3 2" xfId="187"/>
    <cellStyle name="Normalny 3 2 2" xfId="188"/>
    <cellStyle name="Normalny 3 3" xfId="189"/>
    <cellStyle name="Normalny 3 3 2" xfId="190"/>
    <cellStyle name="Normalny 3 4" xfId="191"/>
    <cellStyle name="Normalny 3 5" xfId="192"/>
    <cellStyle name="Normalny 3 5 2" xfId="193"/>
    <cellStyle name="Normalny 4" xfId="194"/>
    <cellStyle name="Normalny 5" xfId="195"/>
    <cellStyle name="Normalny 6" xfId="196"/>
    <cellStyle name="Normalny 7" xfId="197"/>
    <cellStyle name="Note 16" xfId="198"/>
    <cellStyle name="Note 17" xfId="199"/>
    <cellStyle name="Note 17 2" xfId="200"/>
    <cellStyle name="Note 18" xfId="201"/>
    <cellStyle name="Note 19" xfId="202"/>
    <cellStyle name="Note 2" xfId="203"/>
    <cellStyle name="Note 2 2" xfId="204"/>
    <cellStyle name="Note 20" xfId="205"/>
    <cellStyle name="Note 3" xfId="206"/>
    <cellStyle name="Result 1" xfId="207"/>
    <cellStyle name="Result 1 2" xfId="208"/>
    <cellStyle name="Result 2" xfId="209"/>
    <cellStyle name="Result 21" xfId="210"/>
    <cellStyle name="Result2 1" xfId="211"/>
    <cellStyle name="Result2 2" xfId="212"/>
    <cellStyle name="Status 17" xfId="213"/>
    <cellStyle name="Status 18" xfId="214"/>
    <cellStyle name="Status 18 2" xfId="215"/>
    <cellStyle name="Status 19" xfId="216"/>
    <cellStyle name="Status 2" xfId="217"/>
    <cellStyle name="Status 2 2" xfId="218"/>
    <cellStyle name="Status 20" xfId="219"/>
    <cellStyle name="Status 22" xfId="220"/>
    <cellStyle name="Status 3" xfId="221"/>
    <cellStyle name="Tekst objaśnienia 2" xfId="222"/>
    <cellStyle name="Tekst objaśnienia 2 2" xfId="223"/>
    <cellStyle name="Tekst objaśnienia 2 2 2" xfId="224"/>
    <cellStyle name="Tekst objaśnienia 3" xfId="225"/>
    <cellStyle name="Tekst objaśnienia 4" xfId="226"/>
    <cellStyle name="Text 18" xfId="227"/>
    <cellStyle name="Text 19" xfId="228"/>
    <cellStyle name="Text 19 2" xfId="229"/>
    <cellStyle name="Text 2" xfId="230"/>
    <cellStyle name="Text 2 2" xfId="231"/>
    <cellStyle name="Text 20" xfId="232"/>
    <cellStyle name="Text 21" xfId="233"/>
    <cellStyle name="Text 23" xfId="234"/>
    <cellStyle name="Text 3" xfId="235"/>
    <cellStyle name="Walutowy 2" xfId="236"/>
    <cellStyle name="Walutowy 2 2" xfId="237"/>
    <cellStyle name="Walutowy 2 2 2" xfId="238"/>
    <cellStyle name="Walutowy 2 2 2 2" xfId="239"/>
    <cellStyle name="Walutowy 2 2 2 2 2" xfId="240"/>
    <cellStyle name="Walutowy 2 2 2 2 2 2" xfId="241"/>
    <cellStyle name="Walutowy 2 2 2 2 3" xfId="242"/>
    <cellStyle name="Walutowy 2 2 2 3" xfId="243"/>
    <cellStyle name="Walutowy 2 2 2 3 2" xfId="244"/>
    <cellStyle name="Walutowy 2 2 2 3 2 2" xfId="245"/>
    <cellStyle name="Walutowy 2 2 2 3 3" xfId="246"/>
    <cellStyle name="Walutowy 2 2 2 4" xfId="247"/>
    <cellStyle name="Walutowy 2 2 2 4 2" xfId="248"/>
    <cellStyle name="Walutowy 2 2 2 4 2 2" xfId="249"/>
    <cellStyle name="Walutowy 2 2 2 4 3" xfId="250"/>
    <cellStyle name="Walutowy 2 2 2 5" xfId="251"/>
    <cellStyle name="Walutowy 2 2 2 5 2" xfId="252"/>
    <cellStyle name="Walutowy 2 2 2 5 2 2" xfId="253"/>
    <cellStyle name="Walutowy 2 2 2 5 3" xfId="254"/>
    <cellStyle name="Walutowy 2 2 3" xfId="255"/>
    <cellStyle name="Walutowy 2 2 3 2" xfId="256"/>
    <cellStyle name="Walutowy 2 2 3 2 2" xfId="257"/>
    <cellStyle name="Walutowy 2 2 3 3" xfId="258"/>
    <cellStyle name="Walutowy 2 2 4" xfId="259"/>
    <cellStyle name="Walutowy 2 2 4 2" xfId="260"/>
    <cellStyle name="Walutowy 2 2 4 2 2" xfId="261"/>
    <cellStyle name="Walutowy 2 2 4 3" xfId="262"/>
    <cellStyle name="Walutowy 2 2 5" xfId="263"/>
    <cellStyle name="Walutowy 2 2 5 2" xfId="264"/>
    <cellStyle name="Walutowy 2 2 5 2 2" xfId="265"/>
    <cellStyle name="Walutowy 2 2 5 3" xfId="266"/>
    <cellStyle name="Walutowy 2 2 6" xfId="267"/>
    <cellStyle name="Walutowy 2 2 6 2" xfId="268"/>
    <cellStyle name="Walutowy 2 2 6 2 2" xfId="269"/>
    <cellStyle name="Walutowy 2 2 6 3" xfId="270"/>
    <cellStyle name="Walutowy 2 3" xfId="271"/>
    <cellStyle name="Walutowy 2 3 2" xfId="272"/>
    <cellStyle name="Walutowy 2 3 2 2" xfId="273"/>
    <cellStyle name="Walutowy 2 3 2 2 2" xfId="274"/>
    <cellStyle name="Walutowy 2 3 2 3" xfId="275"/>
    <cellStyle name="Walutowy 2 3 2 3 2" xfId="276"/>
    <cellStyle name="Walutowy 2 3 2 3 2 2" xfId="277"/>
    <cellStyle name="Walutowy 2 3 2 3 3" xfId="278"/>
    <cellStyle name="Walutowy 2 3 3" xfId="279"/>
    <cellStyle name="Walutowy 2 3 3 2" xfId="280"/>
    <cellStyle name="Walutowy 2 3 3 2 2" xfId="281"/>
    <cellStyle name="Walutowy 2 3 3 2 2 2" xfId="282"/>
    <cellStyle name="Walutowy 2 3 3 2 3" xfId="283"/>
    <cellStyle name="Walutowy 2 3 4" xfId="284"/>
    <cellStyle name="Walutowy 2 3 4 2" xfId="285"/>
    <cellStyle name="Walutowy 2 3 4 2 2" xfId="286"/>
    <cellStyle name="Walutowy 2 3 4 2 2 2" xfId="287"/>
    <cellStyle name="Walutowy 2 3 4 2 3" xfId="288"/>
    <cellStyle name="Walutowy 2 3 4 3" xfId="289"/>
    <cellStyle name="Walutowy 2 3 4 3 2" xfId="290"/>
    <cellStyle name="Walutowy 2 3 5" xfId="291"/>
    <cellStyle name="Walutowy 2 3 5 2" xfId="292"/>
    <cellStyle name="Walutowy 2 3 5 2 2" xfId="293"/>
    <cellStyle name="Walutowy 2 3 5 3" xfId="294"/>
    <cellStyle name="Walutowy 2 3 6" xfId="295"/>
    <cellStyle name="Walutowy 2 3 6 2" xfId="296"/>
    <cellStyle name="Walutowy 2 3 6 2 2" xfId="297"/>
    <cellStyle name="Walutowy 2 3 6 3" xfId="298"/>
    <cellStyle name="Walutowy 2 3 7" xfId="299"/>
    <cellStyle name="Walutowy 2 4" xfId="300"/>
    <cellStyle name="Walutowy 2 4 2" xfId="301"/>
    <cellStyle name="Walutowy 2 4 2 2" xfId="302"/>
    <cellStyle name="Walutowy 2 4 3" xfId="303"/>
    <cellStyle name="Walutowy 2 4 3 2" xfId="304"/>
    <cellStyle name="Walutowy 2 4 3 2 2" xfId="305"/>
    <cellStyle name="Walutowy 2 4 3 3" xfId="306"/>
    <cellStyle name="Walutowy 2 5" xfId="307"/>
    <cellStyle name="Walutowy 2 5 2" xfId="308"/>
    <cellStyle name="Walutowy 2 5 2 2" xfId="309"/>
    <cellStyle name="Walutowy 2 5 2 2 2" xfId="310"/>
    <cellStyle name="Walutowy 2 5 2 3" xfId="311"/>
    <cellStyle name="Walutowy 2 6" xfId="312"/>
    <cellStyle name="Walutowy 2 6 2" xfId="313"/>
    <cellStyle name="Walutowy 2 6 2 2" xfId="314"/>
    <cellStyle name="Walutowy 2 6 2 2 2" xfId="315"/>
    <cellStyle name="Walutowy 2 6 2 3" xfId="316"/>
    <cellStyle name="Walutowy 2 6 3" xfId="317"/>
    <cellStyle name="Walutowy 2 6 3 2" xfId="318"/>
    <cellStyle name="Walutowy 2 7" xfId="319"/>
    <cellStyle name="Walutowy 2 7 2" xfId="320"/>
    <cellStyle name="Walutowy 2 7 2 2" xfId="321"/>
    <cellStyle name="Walutowy 2 7 3" xfId="322"/>
    <cellStyle name="Walutowy 2 8" xfId="323"/>
    <cellStyle name="Walutowy 2 8 2" xfId="324"/>
    <cellStyle name="Walutowy 2 8 2 2" xfId="325"/>
    <cellStyle name="Walutowy 2 8 3" xfId="326"/>
    <cellStyle name="Walutowy 2 9" xfId="327"/>
    <cellStyle name="Walutowy 3" xfId="328"/>
    <cellStyle name="Walutowy 3 2" xfId="329"/>
    <cellStyle name="Walutowy 3 2 2" xfId="330"/>
    <cellStyle name="Walutowy 3 3" xfId="331"/>
    <cellStyle name="Walutowy 3 3 2" xfId="332"/>
    <cellStyle name="Walutowy 3 4" xfId="333"/>
    <cellStyle name="Walutowy 4" xfId="334"/>
    <cellStyle name="Walutowy 4 2" xfId="335"/>
    <cellStyle name="Walutowy 4 2 2" xfId="336"/>
    <cellStyle name="Walutowy 4 3" xfId="337"/>
    <cellStyle name="Walutowy 5" xfId="338"/>
    <cellStyle name="Walutowy 5 2" xfId="339"/>
    <cellStyle name="Walutowy 5 2 2" xfId="340"/>
    <cellStyle name="Walutowy 5 3" xfId="341"/>
    <cellStyle name="Walutowy 6" xfId="342"/>
    <cellStyle name="Walutowy 6 2" xfId="343"/>
    <cellStyle name="Walutowy 6 2 2" xfId="344"/>
    <cellStyle name="Walutowy 6 3" xfId="345"/>
    <cellStyle name="Walutowy 7" xfId="346"/>
    <cellStyle name="Walutowy 8" xfId="347"/>
    <cellStyle name="Warning 19" xfId="348"/>
    <cellStyle name="Warning 2" xfId="349"/>
    <cellStyle name="Warning 2 2" xfId="350"/>
    <cellStyle name="Warning 20" xfId="351"/>
    <cellStyle name="Warning 20 2" xfId="352"/>
    <cellStyle name="Warning 21" xfId="353"/>
    <cellStyle name="Warning 22" xfId="354"/>
    <cellStyle name="Warning 24" xfId="355"/>
    <cellStyle name="Warning 3" xfId="356"/>
    <cellStyle name="Wynik2" xfId="357"/>
    <cellStyle name="Excel Built-in Normal" xfId="358"/>
    <cellStyle name="Excel Built-in Currency 2 2" xfId="359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206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AE3F3"/>
      <rgbColor rgb="FF660066"/>
      <rgbColor rgb="FFFF8080"/>
      <rgbColor rgb="FF0066CC"/>
      <rgbColor rgb="FFDDDDDD"/>
      <rgbColor rgb="FF292165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03864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N98"/>
  <sheetViews>
    <sheetView showFormulas="false" showGridLines="true" showRowColHeaders="true" showZeros="true" rightToLeft="false" tabSelected="false" showOutlineSymbols="true" defaultGridColor="true" view="normal" topLeftCell="D85" colorId="64" zoomScale="80" zoomScaleNormal="80" zoomScalePageLayoutView="100" workbookViewId="0">
      <selection pane="topLeft" activeCell="G92" activeCellId="0" sqref="G92"/>
    </sheetView>
  </sheetViews>
  <sheetFormatPr defaultColWidth="8.71484375" defaultRowHeight="12.75" zeroHeight="false" outlineLevelRow="0" outlineLevelCol="0"/>
  <cols>
    <col collapsed="false" customWidth="true" hidden="false" outlineLevel="0" max="3" min="3" style="1" width="43.86"/>
    <col collapsed="false" customWidth="true" hidden="false" outlineLevel="0" max="4" min="4" style="1" width="22.95"/>
    <col collapsed="false" customWidth="true" hidden="false" outlineLevel="0" max="6" min="5" style="1" width="22.15"/>
    <col collapsed="false" customWidth="true" hidden="false" outlineLevel="0" max="7" min="7" style="1" width="16.84"/>
    <col collapsed="false" customWidth="true" hidden="false" outlineLevel="0" max="8" min="8" style="1" width="31"/>
    <col collapsed="false" customWidth="true" hidden="false" outlineLevel="0" max="9" min="9" style="1" width="56.71"/>
    <col collapsed="false" customWidth="true" hidden="false" outlineLevel="0" max="10" min="10" style="1" width="34.29"/>
    <col collapsed="false" customWidth="true" hidden="false" outlineLevel="0" max="11" min="11" style="1" width="17.15"/>
    <col collapsed="false" customWidth="true" hidden="false" outlineLevel="0" max="12" min="12" style="1" width="16"/>
    <col collapsed="false" customWidth="true" hidden="false" outlineLevel="0" max="13" min="13" style="1" width="17.15"/>
    <col collapsed="false" customWidth="true" hidden="false" outlineLevel="0" max="14" min="14" style="1" width="14.71"/>
  </cols>
  <sheetData>
    <row r="2" customFormat="false" ht="15" hidden="false" customHeight="false" outlineLevel="0" collapsed="false">
      <c r="A2" s="2"/>
      <c r="B2" s="3"/>
      <c r="C2" s="4"/>
      <c r="D2" s="3"/>
      <c r="E2" s="5"/>
      <c r="F2" s="5"/>
      <c r="G2" s="3"/>
      <c r="H2" s="6"/>
      <c r="I2" s="7" t="s">
        <v>0</v>
      </c>
      <c r="J2" s="7"/>
    </row>
    <row r="3" customFormat="false" ht="15" hidden="false" customHeight="false" outlineLevel="0" collapsed="false">
      <c r="A3" s="2"/>
      <c r="B3" s="3"/>
      <c r="C3" s="4"/>
      <c r="D3" s="8" t="s">
        <v>1</v>
      </c>
      <c r="E3" s="5"/>
      <c r="F3" s="5"/>
      <c r="G3" s="3"/>
      <c r="H3" s="6"/>
      <c r="I3" s="7" t="s">
        <v>2</v>
      </c>
      <c r="J3" s="7"/>
    </row>
    <row r="4" customFormat="false" ht="37.5" hidden="false" customHeight="true" outlineLevel="0" collapsed="false">
      <c r="A4" s="2"/>
      <c r="B4" s="9" t="s">
        <v>3</v>
      </c>
      <c r="C4" s="9"/>
      <c r="D4" s="9"/>
      <c r="E4" s="9"/>
      <c r="F4" s="9"/>
      <c r="G4" s="9"/>
      <c r="H4" s="9"/>
      <c r="I4" s="9"/>
      <c r="J4" s="9"/>
    </row>
    <row r="5" customFormat="false" ht="38.25" hidden="false" customHeight="false" outlineLevel="0" collapsed="false">
      <c r="A5" s="2"/>
      <c r="B5" s="10" t="s">
        <v>4</v>
      </c>
      <c r="C5" s="10" t="s">
        <v>5</v>
      </c>
      <c r="D5" s="10" t="s">
        <v>6</v>
      </c>
      <c r="E5" s="11" t="s">
        <v>7</v>
      </c>
      <c r="F5" s="11" t="s">
        <v>8</v>
      </c>
      <c r="G5" s="10" t="s">
        <v>9</v>
      </c>
      <c r="H5" s="10" t="s">
        <v>10</v>
      </c>
      <c r="I5" s="10" t="s">
        <v>11</v>
      </c>
      <c r="J5" s="10" t="s">
        <v>12</v>
      </c>
    </row>
    <row r="6" customFormat="false" ht="24.75" hidden="false" customHeight="true" outlineLevel="0" collapsed="false">
      <c r="A6" s="2"/>
      <c r="B6" s="12" t="s">
        <v>13</v>
      </c>
      <c r="C6" s="13" t="s">
        <v>14</v>
      </c>
      <c r="D6" s="13"/>
      <c r="E6" s="13"/>
      <c r="F6" s="13"/>
      <c r="G6" s="13"/>
      <c r="H6" s="13"/>
      <c r="I6" s="13"/>
      <c r="J6" s="14" t="s">
        <v>15</v>
      </c>
    </row>
    <row r="7" customFormat="false" ht="42" hidden="false" customHeight="true" outlineLevel="0" collapsed="false">
      <c r="A7" s="2"/>
      <c r="B7" s="15" t="n">
        <v>1</v>
      </c>
      <c r="C7" s="16" t="s">
        <v>16</v>
      </c>
      <c r="D7" s="17" t="s">
        <v>17</v>
      </c>
      <c r="E7" s="18"/>
      <c r="F7" s="18" t="n">
        <f aca="false">G7*4500</f>
        <v>4500000</v>
      </c>
      <c r="G7" s="17" t="n">
        <v>1000</v>
      </c>
      <c r="H7" s="17" t="s">
        <v>18</v>
      </c>
      <c r="I7" s="19" t="s">
        <v>19</v>
      </c>
      <c r="J7" s="19" t="s">
        <v>20</v>
      </c>
    </row>
    <row r="8" customFormat="false" ht="42" hidden="false" customHeight="true" outlineLevel="0" collapsed="false">
      <c r="A8" s="2"/>
      <c r="B8" s="15" t="n">
        <v>2</v>
      </c>
      <c r="C8" s="16" t="s">
        <v>21</v>
      </c>
      <c r="D8" s="17" t="n">
        <v>1995</v>
      </c>
      <c r="E8" s="18"/>
      <c r="F8" s="18" t="n">
        <f aca="false">G8*4500</f>
        <v>324000</v>
      </c>
      <c r="G8" s="17" t="n">
        <v>72</v>
      </c>
      <c r="H8" s="17"/>
      <c r="I8" s="19" t="s">
        <v>22</v>
      </c>
      <c r="J8" s="19" t="s">
        <v>20</v>
      </c>
    </row>
    <row r="9" customFormat="false" ht="42" hidden="false" customHeight="true" outlineLevel="0" collapsed="false">
      <c r="A9" s="2"/>
      <c r="B9" s="15" t="n">
        <v>3</v>
      </c>
      <c r="C9" s="16" t="s">
        <v>23</v>
      </c>
      <c r="D9" s="17" t="n">
        <v>2002</v>
      </c>
      <c r="E9" s="18" t="n">
        <v>1757081.89</v>
      </c>
      <c r="F9" s="18"/>
      <c r="G9" s="17" t="n">
        <v>220</v>
      </c>
      <c r="H9" s="17" t="s">
        <v>18</v>
      </c>
      <c r="I9" s="19" t="s">
        <v>24</v>
      </c>
      <c r="J9" s="19" t="s">
        <v>25</v>
      </c>
    </row>
    <row r="10" customFormat="false" ht="49.5" hidden="false" customHeight="true" outlineLevel="0" collapsed="false">
      <c r="A10" s="2"/>
      <c r="B10" s="15" t="n">
        <v>4</v>
      </c>
      <c r="C10" s="16" t="s">
        <v>26</v>
      </c>
      <c r="D10" s="17" t="n">
        <v>1996</v>
      </c>
      <c r="E10" s="18"/>
      <c r="F10" s="18" t="n">
        <f aca="false">G10*4500</f>
        <v>6232500</v>
      </c>
      <c r="G10" s="17" t="n">
        <v>1385</v>
      </c>
      <c r="H10" s="17" t="s">
        <v>18</v>
      </c>
      <c r="I10" s="19" t="s">
        <v>19</v>
      </c>
      <c r="J10" s="19" t="s">
        <v>27</v>
      </c>
    </row>
    <row r="11" customFormat="false" ht="42" hidden="false" customHeight="true" outlineLevel="0" collapsed="false">
      <c r="A11" s="2"/>
      <c r="B11" s="15" t="n">
        <v>5</v>
      </c>
      <c r="C11" s="16" t="s">
        <v>28</v>
      </c>
      <c r="D11" s="17" t="s">
        <v>29</v>
      </c>
      <c r="E11" s="18"/>
      <c r="F11" s="18" t="n">
        <f aca="false">G11*4500</f>
        <v>3510000</v>
      </c>
      <c r="G11" s="17" t="n">
        <v>780</v>
      </c>
      <c r="H11" s="17" t="s">
        <v>18</v>
      </c>
      <c r="I11" s="19" t="s">
        <v>24</v>
      </c>
      <c r="J11" s="19" t="s">
        <v>30</v>
      </c>
    </row>
    <row r="12" customFormat="false" ht="42" hidden="false" customHeight="true" outlineLevel="0" collapsed="false">
      <c r="A12" s="2"/>
      <c r="B12" s="15" t="n">
        <v>6</v>
      </c>
      <c r="C12" s="16" t="s">
        <v>31</v>
      </c>
      <c r="D12" s="17" t="n">
        <v>1938</v>
      </c>
      <c r="E12" s="18"/>
      <c r="F12" s="18" t="n">
        <f aca="false">G12*4500</f>
        <v>4693500</v>
      </c>
      <c r="G12" s="17" t="n">
        <v>1043</v>
      </c>
      <c r="H12" s="17" t="s">
        <v>18</v>
      </c>
      <c r="I12" s="19" t="s">
        <v>19</v>
      </c>
      <c r="J12" s="19" t="s">
        <v>32</v>
      </c>
    </row>
    <row r="13" customFormat="false" ht="42" hidden="false" customHeight="true" outlineLevel="0" collapsed="false">
      <c r="A13" s="2"/>
      <c r="B13" s="15" t="n">
        <v>7</v>
      </c>
      <c r="C13" s="16" t="s">
        <v>33</v>
      </c>
      <c r="D13" s="17" t="n">
        <v>1981</v>
      </c>
      <c r="E13" s="18"/>
      <c r="F13" s="18" t="n">
        <f aca="false">G13*4500</f>
        <v>2574000</v>
      </c>
      <c r="G13" s="17" t="n">
        <v>572</v>
      </c>
      <c r="H13" s="17" t="s">
        <v>18</v>
      </c>
      <c r="I13" s="19" t="s">
        <v>19</v>
      </c>
      <c r="J13" s="19" t="s">
        <v>34</v>
      </c>
    </row>
    <row r="14" customFormat="false" ht="42" hidden="false" customHeight="true" outlineLevel="0" collapsed="false">
      <c r="A14" s="2"/>
      <c r="B14" s="15" t="n">
        <v>8</v>
      </c>
      <c r="C14" s="16" t="s">
        <v>35</v>
      </c>
      <c r="D14" s="17" t="s">
        <v>36</v>
      </c>
      <c r="E14" s="18"/>
      <c r="F14" s="18" t="n">
        <f aca="false">G14*2000</f>
        <v>300000</v>
      </c>
      <c r="G14" s="17" t="n">
        <v>150</v>
      </c>
      <c r="H14" s="17"/>
      <c r="I14" s="19" t="s">
        <v>24</v>
      </c>
      <c r="J14" s="19" t="s">
        <v>37</v>
      </c>
    </row>
    <row r="15" customFormat="false" ht="42" hidden="false" customHeight="true" outlineLevel="0" collapsed="false">
      <c r="A15" s="2"/>
      <c r="B15" s="15" t="n">
        <v>9</v>
      </c>
      <c r="C15" s="16" t="s">
        <v>38</v>
      </c>
      <c r="D15" s="17" t="s">
        <v>36</v>
      </c>
      <c r="E15" s="18"/>
      <c r="F15" s="18" t="n">
        <f aca="false">G15*4500</f>
        <v>1575000</v>
      </c>
      <c r="G15" s="17" t="n">
        <v>350</v>
      </c>
      <c r="H15" s="17"/>
      <c r="I15" s="19" t="s">
        <v>39</v>
      </c>
      <c r="J15" s="19" t="s">
        <v>32</v>
      </c>
    </row>
    <row r="16" customFormat="false" ht="43.5" hidden="false" customHeight="true" outlineLevel="0" collapsed="false">
      <c r="A16" s="2"/>
      <c r="B16" s="15" t="n">
        <v>10</v>
      </c>
      <c r="C16" s="16" t="s">
        <v>40</v>
      </c>
      <c r="D16" s="17" t="s">
        <v>41</v>
      </c>
      <c r="E16" s="18"/>
      <c r="F16" s="18" t="n">
        <f aca="false">G16*4500</f>
        <v>723240</v>
      </c>
      <c r="G16" s="17" t="n">
        <v>160.72</v>
      </c>
      <c r="H16" s="17" t="s">
        <v>18</v>
      </c>
      <c r="I16" s="19" t="s">
        <v>42</v>
      </c>
      <c r="J16" s="19" t="s">
        <v>43</v>
      </c>
    </row>
    <row r="17" customFormat="false" ht="43.5" hidden="false" customHeight="true" outlineLevel="0" collapsed="false">
      <c r="A17" s="2"/>
      <c r="B17" s="15" t="n">
        <v>11</v>
      </c>
      <c r="C17" s="16" t="s">
        <v>44</v>
      </c>
      <c r="D17" s="17" t="s">
        <v>45</v>
      </c>
      <c r="E17" s="18"/>
      <c r="F17" s="18" t="n">
        <f aca="false">G17*4500</f>
        <v>930510</v>
      </c>
      <c r="G17" s="17" t="n">
        <v>206.78</v>
      </c>
      <c r="H17" s="17"/>
      <c r="I17" s="19" t="s">
        <v>46</v>
      </c>
      <c r="J17" s="19" t="s">
        <v>47</v>
      </c>
    </row>
    <row r="18" customFormat="false" ht="43.5" hidden="false" customHeight="true" outlineLevel="0" collapsed="false">
      <c r="A18" s="2"/>
      <c r="B18" s="15" t="n">
        <v>12</v>
      </c>
      <c r="C18" s="16" t="s">
        <v>48</v>
      </c>
      <c r="D18" s="17" t="s">
        <v>45</v>
      </c>
      <c r="E18" s="18"/>
      <c r="F18" s="18" t="n">
        <f aca="false">G18*4500</f>
        <v>1008000</v>
      </c>
      <c r="G18" s="17" t="n">
        <v>224</v>
      </c>
      <c r="H18" s="17" t="s">
        <v>18</v>
      </c>
      <c r="I18" s="19" t="s">
        <v>49</v>
      </c>
      <c r="J18" s="19" t="s">
        <v>50</v>
      </c>
    </row>
    <row r="19" customFormat="false" ht="43.5" hidden="false" customHeight="true" outlineLevel="0" collapsed="false">
      <c r="A19" s="2"/>
      <c r="B19" s="15" t="n">
        <v>13</v>
      </c>
      <c r="C19" s="16" t="s">
        <v>51</v>
      </c>
      <c r="D19" s="17" t="s">
        <v>52</v>
      </c>
      <c r="E19" s="18"/>
      <c r="F19" s="18" t="n">
        <f aca="false">G19*2000</f>
        <v>440000</v>
      </c>
      <c r="G19" s="17" t="n">
        <v>220</v>
      </c>
      <c r="H19" s="17"/>
      <c r="I19" s="19" t="s">
        <v>39</v>
      </c>
      <c r="J19" s="19" t="s">
        <v>53</v>
      </c>
    </row>
    <row r="20" customFormat="false" ht="43.5" hidden="false" customHeight="true" outlineLevel="0" collapsed="false">
      <c r="A20" s="2"/>
      <c r="B20" s="15" t="n">
        <v>14</v>
      </c>
      <c r="C20" s="16" t="s">
        <v>54</v>
      </c>
      <c r="D20" s="17" t="s">
        <v>55</v>
      </c>
      <c r="E20" s="18"/>
      <c r="F20" s="18" t="n">
        <f aca="false">G20*4500</f>
        <v>1170000</v>
      </c>
      <c r="G20" s="17" t="n">
        <v>260</v>
      </c>
      <c r="H20" s="17"/>
      <c r="I20" s="19" t="s">
        <v>24</v>
      </c>
      <c r="J20" s="19" t="s">
        <v>56</v>
      </c>
    </row>
    <row r="21" customFormat="false" ht="43.5" hidden="false" customHeight="true" outlineLevel="0" collapsed="false">
      <c r="A21" s="2"/>
      <c r="B21" s="15" t="n">
        <v>15</v>
      </c>
      <c r="C21" s="16" t="s">
        <v>57</v>
      </c>
      <c r="D21" s="17" t="s">
        <v>58</v>
      </c>
      <c r="E21" s="18"/>
      <c r="F21" s="18" t="n">
        <f aca="false">G21*4500</f>
        <v>1138500</v>
      </c>
      <c r="G21" s="17" t="n">
        <v>253</v>
      </c>
      <c r="H21" s="17" t="s">
        <v>59</v>
      </c>
      <c r="I21" s="19" t="s">
        <v>60</v>
      </c>
      <c r="J21" s="19" t="s">
        <v>34</v>
      </c>
    </row>
    <row r="22" customFormat="false" ht="43.5" hidden="false" customHeight="true" outlineLevel="0" collapsed="false">
      <c r="A22" s="20"/>
      <c r="B22" s="15" t="n">
        <v>16</v>
      </c>
      <c r="C22" s="16" t="s">
        <v>61</v>
      </c>
      <c r="D22" s="17" t="s">
        <v>62</v>
      </c>
      <c r="E22" s="18"/>
      <c r="F22" s="18" t="n">
        <f aca="false">G22*4500</f>
        <v>1089000</v>
      </c>
      <c r="G22" s="17" t="n">
        <v>242</v>
      </c>
      <c r="H22" s="17" t="s">
        <v>18</v>
      </c>
      <c r="I22" s="19" t="s">
        <v>63</v>
      </c>
      <c r="J22" s="19" t="s">
        <v>64</v>
      </c>
    </row>
    <row r="23" customFormat="false" ht="43.5" hidden="false" customHeight="true" outlineLevel="0" collapsed="false">
      <c r="A23" s="20"/>
      <c r="B23" s="15" t="n">
        <v>17</v>
      </c>
      <c r="C23" s="16" t="s">
        <v>65</v>
      </c>
      <c r="D23" s="17" t="s">
        <v>66</v>
      </c>
      <c r="E23" s="18"/>
      <c r="F23" s="18" t="n">
        <f aca="false">G23*4500</f>
        <v>1116000</v>
      </c>
      <c r="G23" s="17" t="n">
        <v>248</v>
      </c>
      <c r="H23" s="17" t="s">
        <v>18</v>
      </c>
      <c r="I23" s="19" t="s">
        <v>67</v>
      </c>
      <c r="J23" s="19" t="s">
        <v>68</v>
      </c>
    </row>
    <row r="24" customFormat="false" ht="42" hidden="false" customHeight="true" outlineLevel="0" collapsed="false">
      <c r="A24" s="21"/>
      <c r="B24" s="15" t="n">
        <v>18</v>
      </c>
      <c r="C24" s="16" t="s">
        <v>69</v>
      </c>
      <c r="D24" s="17" t="s">
        <v>70</v>
      </c>
      <c r="E24" s="18"/>
      <c r="F24" s="18" t="n">
        <f aca="false">G24*4500</f>
        <v>1102500</v>
      </c>
      <c r="G24" s="17" t="n">
        <v>245</v>
      </c>
      <c r="H24" s="17"/>
      <c r="I24" s="19" t="s">
        <v>24</v>
      </c>
      <c r="J24" s="19" t="s">
        <v>71</v>
      </c>
    </row>
    <row r="25" customFormat="false" ht="42" hidden="false" customHeight="true" outlineLevel="0" collapsed="false">
      <c r="A25" s="21"/>
      <c r="B25" s="15" t="n">
        <v>19</v>
      </c>
      <c r="C25" s="16" t="s">
        <v>72</v>
      </c>
      <c r="D25" s="17" t="s">
        <v>73</v>
      </c>
      <c r="E25" s="18"/>
      <c r="F25" s="18" t="n">
        <f aca="false">G25*4500</f>
        <v>1192500</v>
      </c>
      <c r="G25" s="17" t="n">
        <v>265</v>
      </c>
      <c r="H25" s="17" t="s">
        <v>18</v>
      </c>
      <c r="I25" s="19" t="s">
        <v>24</v>
      </c>
      <c r="J25" s="19" t="s">
        <v>74</v>
      </c>
    </row>
    <row r="26" customFormat="false" ht="42" hidden="false" customHeight="true" outlineLevel="0" collapsed="false">
      <c r="A26" s="21"/>
      <c r="B26" s="15" t="n">
        <v>20</v>
      </c>
      <c r="C26" s="16" t="s">
        <v>75</v>
      </c>
      <c r="D26" s="17" t="s">
        <v>76</v>
      </c>
      <c r="E26" s="18"/>
      <c r="F26" s="18" t="n">
        <f aca="false">G26*4500</f>
        <v>1237500</v>
      </c>
      <c r="G26" s="17" t="n">
        <v>275</v>
      </c>
      <c r="H26" s="17"/>
      <c r="I26" s="19" t="s">
        <v>24</v>
      </c>
      <c r="J26" s="19" t="s">
        <v>77</v>
      </c>
    </row>
    <row r="27" customFormat="false" ht="42" hidden="false" customHeight="true" outlineLevel="0" collapsed="false">
      <c r="A27" s="21"/>
      <c r="B27" s="15" t="n">
        <v>21</v>
      </c>
      <c r="C27" s="16" t="s">
        <v>78</v>
      </c>
      <c r="D27" s="17" t="s">
        <v>66</v>
      </c>
      <c r="E27" s="18"/>
      <c r="F27" s="18" t="n">
        <f aca="false">G27*4500</f>
        <v>1080000</v>
      </c>
      <c r="G27" s="17" t="n">
        <v>240</v>
      </c>
      <c r="H27" s="17" t="s">
        <v>18</v>
      </c>
      <c r="I27" s="19" t="s">
        <v>24</v>
      </c>
      <c r="J27" s="19" t="s">
        <v>77</v>
      </c>
    </row>
    <row r="28" customFormat="false" ht="42" hidden="false" customHeight="true" outlineLevel="0" collapsed="false">
      <c r="A28" s="21"/>
      <c r="B28" s="15" t="n">
        <v>22</v>
      </c>
      <c r="C28" s="16" t="s">
        <v>79</v>
      </c>
      <c r="D28" s="17" t="s">
        <v>36</v>
      </c>
      <c r="E28" s="18"/>
      <c r="F28" s="18" t="n">
        <f aca="false">G28*4500</f>
        <v>877500</v>
      </c>
      <c r="G28" s="17" t="n">
        <v>195</v>
      </c>
      <c r="H28" s="17"/>
      <c r="I28" s="19" t="s">
        <v>80</v>
      </c>
      <c r="J28" s="19" t="s">
        <v>81</v>
      </c>
    </row>
    <row r="29" customFormat="false" ht="42" hidden="false" customHeight="true" outlineLevel="0" collapsed="false">
      <c r="A29" s="21"/>
      <c r="B29" s="15" t="n">
        <v>23</v>
      </c>
      <c r="C29" s="16" t="s">
        <v>82</v>
      </c>
      <c r="D29" s="17" t="s">
        <v>83</v>
      </c>
      <c r="E29" s="18"/>
      <c r="F29" s="18" t="n">
        <f aca="false">G29*4500</f>
        <v>1687500</v>
      </c>
      <c r="G29" s="17" t="n">
        <v>375</v>
      </c>
      <c r="H29" s="17" t="s">
        <v>18</v>
      </c>
      <c r="I29" s="19" t="s">
        <v>84</v>
      </c>
      <c r="J29" s="19" t="s">
        <v>85</v>
      </c>
    </row>
    <row r="30" customFormat="false" ht="42" hidden="false" customHeight="true" outlineLevel="0" collapsed="false">
      <c r="A30" s="2"/>
      <c r="B30" s="15" t="n">
        <v>24</v>
      </c>
      <c r="C30" s="16" t="s">
        <v>86</v>
      </c>
      <c r="D30" s="17" t="s">
        <v>87</v>
      </c>
      <c r="E30" s="18"/>
      <c r="F30" s="18" t="n">
        <f aca="false">G30*4500</f>
        <v>1116000</v>
      </c>
      <c r="G30" s="17" t="n">
        <v>248</v>
      </c>
      <c r="H30" s="17" t="s">
        <v>18</v>
      </c>
      <c r="I30" s="19" t="s">
        <v>88</v>
      </c>
      <c r="J30" s="19" t="s">
        <v>89</v>
      </c>
    </row>
    <row r="31" customFormat="false" ht="42" hidden="false" customHeight="true" outlineLevel="0" collapsed="false">
      <c r="A31" s="2"/>
      <c r="B31" s="15" t="n">
        <v>25</v>
      </c>
      <c r="C31" s="16" t="s">
        <v>90</v>
      </c>
      <c r="D31" s="17" t="n">
        <v>2001</v>
      </c>
      <c r="E31" s="18"/>
      <c r="F31" s="18" t="n">
        <f aca="false">G31*4500</f>
        <v>1215000</v>
      </c>
      <c r="G31" s="17" t="n">
        <v>270</v>
      </c>
      <c r="H31" s="17"/>
      <c r="I31" s="19" t="s">
        <v>84</v>
      </c>
      <c r="J31" s="19" t="s">
        <v>91</v>
      </c>
    </row>
    <row r="32" customFormat="false" ht="42" hidden="false" customHeight="true" outlineLevel="0" collapsed="false">
      <c r="A32" s="2"/>
      <c r="B32" s="15" t="n">
        <v>26</v>
      </c>
      <c r="C32" s="16" t="s">
        <v>92</v>
      </c>
      <c r="D32" s="17" t="s">
        <v>73</v>
      </c>
      <c r="E32" s="18"/>
      <c r="F32" s="18" t="n">
        <f aca="false">G32*4500</f>
        <v>1080000</v>
      </c>
      <c r="G32" s="17" t="n">
        <v>240</v>
      </c>
      <c r="H32" s="17" t="s">
        <v>18</v>
      </c>
      <c r="I32" s="19" t="s">
        <v>39</v>
      </c>
      <c r="J32" s="19" t="s">
        <v>93</v>
      </c>
    </row>
    <row r="33" customFormat="false" ht="42" hidden="false" customHeight="true" outlineLevel="0" collapsed="false">
      <c r="A33" s="2"/>
      <c r="B33" s="15" t="n">
        <v>27</v>
      </c>
      <c r="C33" s="16" t="s">
        <v>94</v>
      </c>
      <c r="D33" s="17" t="n">
        <v>2000</v>
      </c>
      <c r="E33" s="18"/>
      <c r="F33" s="18" t="n">
        <f aca="false">G33*4500</f>
        <v>1237500</v>
      </c>
      <c r="G33" s="17" t="n">
        <v>275</v>
      </c>
      <c r="H33" s="17" t="s">
        <v>59</v>
      </c>
      <c r="I33" s="19" t="s">
        <v>24</v>
      </c>
      <c r="J33" s="19" t="s">
        <v>95</v>
      </c>
    </row>
    <row r="34" customFormat="false" ht="42" hidden="false" customHeight="true" outlineLevel="0" collapsed="false">
      <c r="A34" s="2"/>
      <c r="B34" s="15" t="n">
        <v>28</v>
      </c>
      <c r="C34" s="16" t="s">
        <v>96</v>
      </c>
      <c r="D34" s="17" t="s">
        <v>97</v>
      </c>
      <c r="E34" s="18"/>
      <c r="F34" s="18" t="n">
        <f aca="false">G34*4500</f>
        <v>1170000</v>
      </c>
      <c r="G34" s="17" t="n">
        <v>260</v>
      </c>
      <c r="H34" s="17"/>
      <c r="I34" s="19" t="s">
        <v>24</v>
      </c>
      <c r="J34" s="19" t="s">
        <v>30</v>
      </c>
    </row>
    <row r="35" customFormat="false" ht="42" hidden="false" customHeight="true" outlineLevel="0" collapsed="false">
      <c r="A35" s="2"/>
      <c r="B35" s="15" t="n">
        <v>29</v>
      </c>
      <c r="C35" s="16" t="s">
        <v>98</v>
      </c>
      <c r="D35" s="17" t="s">
        <v>66</v>
      </c>
      <c r="E35" s="18"/>
      <c r="F35" s="18" t="n">
        <f aca="false">G35*2000</f>
        <v>480000</v>
      </c>
      <c r="G35" s="17" t="n">
        <v>240</v>
      </c>
      <c r="H35" s="17" t="s">
        <v>18</v>
      </c>
      <c r="I35" s="19" t="s">
        <v>24</v>
      </c>
      <c r="J35" s="19" t="s">
        <v>99</v>
      </c>
    </row>
    <row r="36" customFormat="false" ht="42" hidden="false" customHeight="true" outlineLevel="0" collapsed="false">
      <c r="A36" s="2"/>
      <c r="B36" s="15" t="n">
        <v>30</v>
      </c>
      <c r="C36" s="16" t="s">
        <v>100</v>
      </c>
      <c r="D36" s="17" t="s">
        <v>101</v>
      </c>
      <c r="E36" s="18"/>
      <c r="F36" s="18" t="n">
        <f aca="false">G36*4500</f>
        <v>1102500</v>
      </c>
      <c r="G36" s="17" t="n">
        <v>245</v>
      </c>
      <c r="H36" s="17" t="s">
        <v>59</v>
      </c>
      <c r="I36" s="19" t="s">
        <v>24</v>
      </c>
      <c r="J36" s="19" t="s">
        <v>102</v>
      </c>
    </row>
    <row r="37" customFormat="false" ht="42" hidden="false" customHeight="true" outlineLevel="0" collapsed="false">
      <c r="A37" s="2"/>
      <c r="B37" s="15" t="n">
        <v>31</v>
      </c>
      <c r="C37" s="16" t="s">
        <v>103</v>
      </c>
      <c r="D37" s="15" t="n">
        <v>2012</v>
      </c>
      <c r="E37" s="22" t="n">
        <v>1608400.62</v>
      </c>
      <c r="F37" s="22"/>
      <c r="G37" s="15"/>
      <c r="H37" s="23"/>
      <c r="I37" s="19"/>
      <c r="J37" s="23" t="s">
        <v>104</v>
      </c>
    </row>
    <row r="38" customFormat="false" ht="42" hidden="false" customHeight="true" outlineLevel="0" collapsed="false">
      <c r="A38" s="2"/>
      <c r="B38" s="15" t="n">
        <v>32</v>
      </c>
      <c r="C38" s="16" t="s">
        <v>105</v>
      </c>
      <c r="D38" s="15" t="n">
        <v>2012</v>
      </c>
      <c r="E38" s="22" t="n">
        <v>47975.93</v>
      </c>
      <c r="F38" s="22"/>
      <c r="G38" s="15"/>
      <c r="H38" s="23"/>
      <c r="I38" s="19"/>
      <c r="J38" s="23" t="s">
        <v>106</v>
      </c>
    </row>
    <row r="39" customFormat="false" ht="42" hidden="false" customHeight="true" outlineLevel="0" collapsed="false">
      <c r="A39" s="2"/>
      <c r="B39" s="15" t="n">
        <v>33</v>
      </c>
      <c r="C39" s="16" t="s">
        <v>107</v>
      </c>
      <c r="D39" s="15" t="n">
        <v>2013</v>
      </c>
      <c r="E39" s="22" t="n">
        <v>42958.04</v>
      </c>
      <c r="F39" s="22"/>
      <c r="G39" s="17"/>
      <c r="H39" s="23"/>
      <c r="I39" s="24" t="s">
        <v>108</v>
      </c>
      <c r="J39" s="19" t="s">
        <v>109</v>
      </c>
    </row>
    <row r="40" customFormat="false" ht="42" hidden="false" customHeight="true" outlineLevel="0" collapsed="false">
      <c r="A40" s="2"/>
      <c r="B40" s="15" t="n">
        <v>34</v>
      </c>
      <c r="C40" s="16" t="s">
        <v>110</v>
      </c>
      <c r="D40" s="15" t="n">
        <v>2013</v>
      </c>
      <c r="E40" s="22" t="n">
        <v>272090.82</v>
      </c>
      <c r="F40" s="22"/>
      <c r="G40" s="15"/>
      <c r="H40" s="25"/>
      <c r="I40" s="19" t="s">
        <v>111</v>
      </c>
      <c r="J40" s="23" t="s">
        <v>95</v>
      </c>
    </row>
    <row r="41" customFormat="false" ht="42" hidden="false" customHeight="true" outlineLevel="0" collapsed="false">
      <c r="A41" s="2"/>
      <c r="B41" s="15" t="n">
        <v>35</v>
      </c>
      <c r="C41" s="16" t="s">
        <v>112</v>
      </c>
      <c r="D41" s="15" t="n">
        <v>2014</v>
      </c>
      <c r="E41" s="26" t="n">
        <v>42000</v>
      </c>
      <c r="F41" s="26"/>
      <c r="G41" s="15"/>
      <c r="H41" s="25"/>
      <c r="I41" s="19"/>
      <c r="J41" s="19"/>
    </row>
    <row r="42" customFormat="false" ht="42" hidden="false" customHeight="true" outlineLevel="0" collapsed="false">
      <c r="A42" s="2"/>
      <c r="B42" s="15" t="n">
        <v>36</v>
      </c>
      <c r="C42" s="16" t="s">
        <v>113</v>
      </c>
      <c r="D42" s="15" t="n">
        <v>2014</v>
      </c>
      <c r="E42" s="26" t="n">
        <v>43515.01</v>
      </c>
      <c r="F42" s="26"/>
      <c r="G42" s="15"/>
      <c r="H42" s="25"/>
      <c r="I42" s="19"/>
      <c r="J42" s="19"/>
    </row>
    <row r="43" customFormat="false" ht="42" hidden="false" customHeight="true" outlineLevel="0" collapsed="false">
      <c r="A43" s="2"/>
      <c r="B43" s="15" t="n">
        <v>37</v>
      </c>
      <c r="C43" s="16" t="s">
        <v>114</v>
      </c>
      <c r="D43" s="15" t="n">
        <v>2014</v>
      </c>
      <c r="E43" s="26" t="n">
        <v>44711.68</v>
      </c>
      <c r="F43" s="26"/>
      <c r="G43" s="15"/>
      <c r="H43" s="25"/>
      <c r="I43" s="24" t="s">
        <v>108</v>
      </c>
      <c r="J43" s="19" t="s">
        <v>115</v>
      </c>
    </row>
    <row r="44" customFormat="false" ht="42" hidden="false" customHeight="true" outlineLevel="0" collapsed="false">
      <c r="A44" s="2"/>
      <c r="B44" s="15" t="n">
        <v>38</v>
      </c>
      <c r="C44" s="16" t="s">
        <v>116</v>
      </c>
      <c r="D44" s="15" t="n">
        <v>2015</v>
      </c>
      <c r="E44" s="26" t="n">
        <v>52750.4</v>
      </c>
      <c r="F44" s="26"/>
      <c r="G44" s="15"/>
      <c r="H44" s="25"/>
      <c r="I44" s="19"/>
      <c r="J44" s="19"/>
    </row>
    <row r="45" customFormat="false" ht="53.25" hidden="false" customHeight="true" outlineLevel="0" collapsed="false">
      <c r="A45" s="2"/>
      <c r="B45" s="15" t="n">
        <v>39</v>
      </c>
      <c r="C45" s="16" t="s">
        <v>117</v>
      </c>
      <c r="D45" s="15" t="n">
        <v>2022</v>
      </c>
      <c r="E45" s="27" t="n">
        <v>1491610.43</v>
      </c>
      <c r="F45" s="27"/>
      <c r="G45" s="15"/>
      <c r="H45" s="25"/>
      <c r="I45" s="19"/>
      <c r="J45" s="19" t="s">
        <v>118</v>
      </c>
    </row>
    <row r="46" customFormat="false" ht="42" hidden="false" customHeight="true" outlineLevel="0" collapsed="false">
      <c r="A46" s="2"/>
      <c r="B46" s="15" t="n">
        <v>40</v>
      </c>
      <c r="C46" s="28" t="s">
        <v>119</v>
      </c>
      <c r="D46" s="17" t="s">
        <v>120</v>
      </c>
      <c r="E46" s="29" t="n">
        <v>133321.41</v>
      </c>
      <c r="F46" s="18" t="n">
        <f aca="false">G46*2500</f>
        <v>1000000</v>
      </c>
      <c r="G46" s="30" t="n">
        <v>400</v>
      </c>
      <c r="H46" s="31" t="s">
        <v>121</v>
      </c>
      <c r="I46" s="31" t="s">
        <v>122</v>
      </c>
      <c r="J46" s="32" t="s">
        <v>102</v>
      </c>
    </row>
    <row r="47" customFormat="false" ht="325.5" hidden="false" customHeight="true" outlineLevel="0" collapsed="false">
      <c r="A47" s="2"/>
      <c r="B47" s="15" t="n">
        <v>41</v>
      </c>
      <c r="C47" s="28" t="s">
        <v>123</v>
      </c>
      <c r="D47" s="17" t="n">
        <v>2019</v>
      </c>
      <c r="E47" s="33"/>
      <c r="F47" s="33" t="n">
        <f aca="false">SUM(730+643+87)*4500</f>
        <v>6570000</v>
      </c>
      <c r="G47" s="34" t="s">
        <v>124</v>
      </c>
      <c r="H47" s="31" t="s">
        <v>125</v>
      </c>
      <c r="I47" s="31" t="s">
        <v>126</v>
      </c>
      <c r="J47" s="32" t="s">
        <v>127</v>
      </c>
      <c r="N47" s="35"/>
    </row>
    <row r="48" customFormat="false" ht="325.5" hidden="false" customHeight="true" outlineLevel="0" collapsed="false">
      <c r="A48" s="2"/>
      <c r="B48" s="15" t="n">
        <v>42</v>
      </c>
      <c r="C48" s="28" t="s">
        <v>128</v>
      </c>
      <c r="D48" s="17" t="n">
        <v>2023</v>
      </c>
      <c r="E48" s="29" t="n">
        <v>338350</v>
      </c>
      <c r="F48" s="33"/>
      <c r="G48" s="34" t="n">
        <v>69.14</v>
      </c>
      <c r="H48" s="31" t="s">
        <v>129</v>
      </c>
      <c r="I48" s="31" t="s">
        <v>130</v>
      </c>
      <c r="J48" s="32"/>
      <c r="N48" s="35"/>
    </row>
    <row r="49" customFormat="false" ht="42" hidden="false" customHeight="true" outlineLevel="0" collapsed="false">
      <c r="A49" s="2"/>
      <c r="B49" s="10" t="s">
        <v>131</v>
      </c>
      <c r="C49" s="10"/>
      <c r="D49" s="10"/>
      <c r="E49" s="36"/>
      <c r="F49" s="36" t="n">
        <f aca="false">SUM(E7:F48)</f>
        <v>59347516.23</v>
      </c>
      <c r="G49" s="37"/>
      <c r="H49" s="38"/>
      <c r="I49" s="38"/>
      <c r="J49" s="39"/>
      <c r="K49" s="40"/>
      <c r="L49" s="41"/>
      <c r="M49" s="41"/>
      <c r="N49" s="35" t="n">
        <f aca="false">M49*0.037%</f>
        <v>0</v>
      </c>
    </row>
    <row r="50" customFormat="false" ht="42" hidden="false" customHeight="true" outlineLevel="0" collapsed="false">
      <c r="A50" s="42"/>
      <c r="B50" s="12" t="n">
        <v>2</v>
      </c>
      <c r="C50" s="43" t="s">
        <v>132</v>
      </c>
      <c r="D50" s="43"/>
      <c r="E50" s="43"/>
      <c r="F50" s="43"/>
      <c r="G50" s="43"/>
      <c r="H50" s="43"/>
      <c r="I50" s="43"/>
      <c r="J50" s="14" t="s">
        <v>133</v>
      </c>
      <c r="L50" s="35"/>
    </row>
    <row r="51" customFormat="false" ht="42" hidden="false" customHeight="true" outlineLevel="0" collapsed="false">
      <c r="A51" s="2"/>
      <c r="B51" s="44" t="n">
        <v>1</v>
      </c>
      <c r="C51" s="45" t="s">
        <v>134</v>
      </c>
      <c r="D51" s="46"/>
      <c r="E51" s="47"/>
      <c r="F51" s="47"/>
      <c r="G51" s="44"/>
      <c r="H51" s="48"/>
      <c r="I51" s="48"/>
      <c r="J51" s="49" t="s">
        <v>135</v>
      </c>
    </row>
    <row r="52" customFormat="false" ht="42" hidden="false" customHeight="true" outlineLevel="0" collapsed="false">
      <c r="A52" s="50"/>
      <c r="B52" s="10" t="s">
        <v>131</v>
      </c>
      <c r="C52" s="10"/>
      <c r="D52" s="10"/>
      <c r="E52" s="36" t="n">
        <v>0</v>
      </c>
      <c r="F52" s="36"/>
      <c r="G52" s="51"/>
      <c r="H52" s="38"/>
      <c r="I52" s="38"/>
      <c r="J52" s="39"/>
    </row>
    <row r="53" customFormat="false" ht="42" hidden="false" customHeight="true" outlineLevel="0" collapsed="false">
      <c r="A53" s="52"/>
      <c r="B53" s="12" t="n">
        <v>3</v>
      </c>
      <c r="C53" s="43" t="s">
        <v>136</v>
      </c>
      <c r="D53" s="43"/>
      <c r="E53" s="43"/>
      <c r="F53" s="43"/>
      <c r="G53" s="43"/>
      <c r="H53" s="43"/>
      <c r="I53" s="43"/>
      <c r="J53" s="14" t="s">
        <v>137</v>
      </c>
    </row>
    <row r="54" customFormat="false" ht="57.75" hidden="false" customHeight="true" outlineLevel="0" collapsed="false">
      <c r="A54" s="52"/>
      <c r="B54" s="44" t="n">
        <v>1</v>
      </c>
      <c r="C54" s="45" t="s">
        <v>138</v>
      </c>
      <c r="D54" s="46" t="s">
        <v>139</v>
      </c>
      <c r="E54" s="53"/>
      <c r="F54" s="18" t="n">
        <f aca="false">G54*4500</f>
        <v>4860000</v>
      </c>
      <c r="G54" s="54" t="n">
        <v>1080</v>
      </c>
      <c r="H54" s="55" t="s">
        <v>140</v>
      </c>
      <c r="I54" s="55" t="s">
        <v>141</v>
      </c>
      <c r="J54" s="56" t="s">
        <v>142</v>
      </c>
    </row>
    <row r="55" customFormat="false" ht="42" hidden="false" customHeight="true" outlineLevel="0" collapsed="false">
      <c r="A55" s="20"/>
      <c r="B55" s="10" t="s">
        <v>131</v>
      </c>
      <c r="C55" s="10"/>
      <c r="D55" s="10"/>
      <c r="E55" s="36"/>
      <c r="F55" s="36" t="n">
        <f aca="false">F54</f>
        <v>4860000</v>
      </c>
      <c r="G55" s="57"/>
      <c r="H55" s="38"/>
      <c r="I55" s="38"/>
      <c r="J55" s="39"/>
      <c r="K55" s="35" t="n">
        <f aca="false">E55*0.037%</f>
        <v>0</v>
      </c>
    </row>
    <row r="56" customFormat="false" ht="42" hidden="false" customHeight="true" outlineLevel="0" collapsed="false">
      <c r="A56" s="52"/>
      <c r="B56" s="12" t="n">
        <v>4</v>
      </c>
      <c r="C56" s="13" t="s">
        <v>143</v>
      </c>
      <c r="D56" s="13"/>
      <c r="E56" s="13"/>
      <c r="F56" s="13"/>
      <c r="G56" s="13"/>
      <c r="H56" s="13"/>
      <c r="I56" s="58"/>
      <c r="J56" s="14" t="s">
        <v>144</v>
      </c>
    </row>
    <row r="57" customFormat="false" ht="69.75" hidden="false" customHeight="true" outlineLevel="0" collapsed="false">
      <c r="A57" s="50"/>
      <c r="B57" s="59" t="n">
        <v>1</v>
      </c>
      <c r="C57" s="60" t="s">
        <v>145</v>
      </c>
      <c r="D57" s="61" t="s">
        <v>146</v>
      </c>
      <c r="E57" s="62" t="n">
        <v>8898134.21</v>
      </c>
      <c r="F57" s="62"/>
      <c r="G57" s="61"/>
      <c r="H57" s="61" t="s">
        <v>147</v>
      </c>
      <c r="I57" s="63" t="s">
        <v>148</v>
      </c>
      <c r="J57" s="64" t="s">
        <v>149</v>
      </c>
    </row>
    <row r="58" customFormat="false" ht="42" hidden="false" customHeight="true" outlineLevel="0" collapsed="false">
      <c r="A58" s="50"/>
      <c r="B58" s="65" t="n">
        <v>2</v>
      </c>
      <c r="C58" s="66" t="s">
        <v>150</v>
      </c>
      <c r="D58" s="67" t="n">
        <v>2009</v>
      </c>
      <c r="E58" s="68" t="n">
        <v>1688005.89</v>
      </c>
      <c r="F58" s="68"/>
      <c r="G58" s="67"/>
      <c r="H58" s="67" t="s">
        <v>151</v>
      </c>
      <c r="I58" s="69" t="s">
        <v>152</v>
      </c>
      <c r="J58" s="70" t="s">
        <v>153</v>
      </c>
    </row>
    <row r="59" customFormat="false" ht="42" hidden="false" customHeight="true" outlineLevel="0" collapsed="false">
      <c r="A59" s="71"/>
      <c r="B59" s="72" t="n">
        <v>3</v>
      </c>
      <c r="C59" s="73" t="s">
        <v>154</v>
      </c>
      <c r="D59" s="74" t="n">
        <v>2003</v>
      </c>
      <c r="E59" s="75" t="n">
        <v>257440.75</v>
      </c>
      <c r="F59" s="75"/>
      <c r="G59" s="76"/>
      <c r="H59" s="76" t="s">
        <v>155</v>
      </c>
      <c r="I59" s="69" t="s">
        <v>152</v>
      </c>
      <c r="J59" s="77" t="s">
        <v>156</v>
      </c>
    </row>
    <row r="60" customFormat="false" ht="72" hidden="false" customHeight="true" outlineLevel="0" collapsed="false">
      <c r="A60" s="71"/>
      <c r="B60" s="65" t="n">
        <v>4</v>
      </c>
      <c r="C60" s="78" t="s">
        <v>157</v>
      </c>
      <c r="D60" s="79" t="n">
        <v>2024</v>
      </c>
      <c r="E60" s="80" t="n">
        <v>1758844.1</v>
      </c>
      <c r="F60" s="75"/>
      <c r="G60" s="76" t="s">
        <v>158</v>
      </c>
      <c r="H60" s="81" t="s">
        <v>159</v>
      </c>
      <c r="I60" s="82" t="s">
        <v>152</v>
      </c>
      <c r="J60" s="17" t="s">
        <v>160</v>
      </c>
    </row>
    <row r="61" customFormat="false" ht="72" hidden="false" customHeight="true" outlineLevel="0" collapsed="false">
      <c r="A61" s="71"/>
      <c r="B61" s="65"/>
      <c r="C61" s="78"/>
      <c r="D61" s="79"/>
      <c r="E61" s="80" t="n">
        <v>3018089.58</v>
      </c>
      <c r="F61" s="75"/>
      <c r="G61" s="76"/>
      <c r="H61" s="81"/>
      <c r="I61" s="82"/>
      <c r="J61" s="17"/>
    </row>
    <row r="62" customFormat="false" ht="72" hidden="false" customHeight="true" outlineLevel="0" collapsed="false">
      <c r="A62" s="71"/>
      <c r="B62" s="72" t="n">
        <v>5</v>
      </c>
      <c r="C62" s="73" t="s">
        <v>161</v>
      </c>
      <c r="D62" s="79"/>
      <c r="E62" s="80" t="n">
        <v>100000</v>
      </c>
      <c r="F62" s="75"/>
      <c r="G62" s="76"/>
      <c r="H62" s="81"/>
      <c r="I62" s="82" t="s">
        <v>162</v>
      </c>
      <c r="J62" s="17"/>
    </row>
    <row r="63" customFormat="false" ht="42" hidden="false" customHeight="true" outlineLevel="0" collapsed="false">
      <c r="A63" s="71"/>
      <c r="B63" s="10" t="s">
        <v>131</v>
      </c>
      <c r="C63" s="10"/>
      <c r="D63" s="10"/>
      <c r="E63" s="36" t="n">
        <f aca="false">SUM(E57:E62)</f>
        <v>15720514.53</v>
      </c>
      <c r="F63" s="36"/>
      <c r="G63" s="57"/>
      <c r="H63" s="38"/>
      <c r="I63" s="38"/>
      <c r="J63" s="39"/>
      <c r="K63" s="83" t="n">
        <f aca="false">E63*0.037%</f>
        <v>5816.5903761</v>
      </c>
    </row>
    <row r="64" customFormat="false" ht="42" hidden="false" customHeight="true" outlineLevel="0" collapsed="false">
      <c r="A64" s="42"/>
      <c r="B64" s="12" t="s">
        <v>163</v>
      </c>
      <c r="C64" s="13" t="s">
        <v>164</v>
      </c>
      <c r="D64" s="13"/>
      <c r="E64" s="13"/>
      <c r="F64" s="13"/>
      <c r="G64" s="13"/>
      <c r="H64" s="13"/>
      <c r="I64" s="13"/>
      <c r="J64" s="14" t="s">
        <v>165</v>
      </c>
    </row>
    <row r="65" customFormat="false" ht="42" hidden="false" customHeight="true" outlineLevel="0" collapsed="false">
      <c r="A65" s="2"/>
      <c r="B65" s="15" t="n">
        <v>1</v>
      </c>
      <c r="C65" s="28" t="s">
        <v>166</v>
      </c>
      <c r="D65" s="84" t="n">
        <v>1990</v>
      </c>
      <c r="E65" s="85"/>
      <c r="F65" s="86" t="n">
        <f aca="false">G65*4500</f>
        <v>33183000</v>
      </c>
      <c r="G65" s="30" t="n">
        <v>7374</v>
      </c>
      <c r="H65" s="87" t="s">
        <v>167</v>
      </c>
      <c r="I65" s="31" t="s">
        <v>168</v>
      </c>
      <c r="J65" s="88" t="s">
        <v>169</v>
      </c>
    </row>
    <row r="66" customFormat="false" ht="42" hidden="false" customHeight="true" outlineLevel="0" collapsed="false">
      <c r="A66" s="2"/>
      <c r="B66" s="15"/>
      <c r="C66" s="28" t="s">
        <v>170</v>
      </c>
      <c r="D66" s="89" t="n">
        <v>2023</v>
      </c>
      <c r="E66" s="90"/>
      <c r="F66" s="86"/>
      <c r="G66" s="30"/>
      <c r="H66" s="91"/>
      <c r="I66" s="19"/>
      <c r="J66" s="88" t="s">
        <v>169</v>
      </c>
    </row>
    <row r="67" customFormat="false" ht="42" hidden="false" customHeight="true" outlineLevel="0" collapsed="false">
      <c r="A67" s="21"/>
      <c r="B67" s="15" t="n">
        <v>2</v>
      </c>
      <c r="C67" s="28" t="s">
        <v>171</v>
      </c>
      <c r="D67" s="92" t="n">
        <v>2007</v>
      </c>
      <c r="E67" s="85"/>
      <c r="F67" s="18" t="n">
        <f aca="false">G67*4500</f>
        <v>12838500</v>
      </c>
      <c r="G67" s="15" t="n">
        <v>2853</v>
      </c>
      <c r="H67" s="93" t="s">
        <v>172</v>
      </c>
      <c r="I67" s="19" t="s">
        <v>24</v>
      </c>
      <c r="J67" s="88" t="s">
        <v>169</v>
      </c>
    </row>
    <row r="68" customFormat="false" ht="42" hidden="false" customHeight="true" outlineLevel="0" collapsed="false">
      <c r="A68" s="94"/>
      <c r="B68" s="15" t="n">
        <v>3</v>
      </c>
      <c r="C68" s="28" t="s">
        <v>173</v>
      </c>
      <c r="D68" s="92" t="n">
        <v>2010</v>
      </c>
      <c r="E68" s="95" t="n">
        <v>789411.99</v>
      </c>
      <c r="F68" s="85"/>
      <c r="G68" s="15" t="n">
        <v>1860</v>
      </c>
      <c r="H68" s="93" t="s">
        <v>174</v>
      </c>
      <c r="I68" s="19"/>
      <c r="J68" s="88" t="s">
        <v>169</v>
      </c>
    </row>
    <row r="69" customFormat="false" ht="42" hidden="false" customHeight="true" outlineLevel="0" collapsed="false">
      <c r="A69" s="94"/>
      <c r="B69" s="15" t="n">
        <v>4</v>
      </c>
      <c r="C69" s="28" t="s">
        <v>175</v>
      </c>
      <c r="D69" s="92" t="n">
        <v>2023</v>
      </c>
      <c r="E69" s="95" t="n">
        <v>455100</v>
      </c>
      <c r="F69" s="85"/>
      <c r="G69" s="15"/>
      <c r="H69" s="93"/>
      <c r="I69" s="19"/>
      <c r="J69" s="88" t="s">
        <v>169</v>
      </c>
    </row>
    <row r="70" customFormat="false" ht="42" hidden="false" customHeight="true" outlineLevel="0" collapsed="false">
      <c r="A70" s="94"/>
      <c r="B70" s="15" t="n">
        <v>5</v>
      </c>
      <c r="C70" s="96" t="s">
        <v>176</v>
      </c>
      <c r="D70" s="97" t="n">
        <v>2014</v>
      </c>
      <c r="E70" s="98" t="n">
        <v>45032.77</v>
      </c>
      <c r="F70" s="85"/>
      <c r="G70" s="15"/>
      <c r="H70" s="93"/>
      <c r="I70" s="19"/>
      <c r="J70" s="88" t="s">
        <v>169</v>
      </c>
    </row>
    <row r="71" customFormat="false" ht="42" hidden="false" customHeight="true" outlineLevel="0" collapsed="false">
      <c r="A71" s="94"/>
      <c r="B71" s="15" t="n">
        <v>6</v>
      </c>
      <c r="C71" s="96" t="s">
        <v>177</v>
      </c>
      <c r="D71" s="97" t="n">
        <v>2012</v>
      </c>
      <c r="E71" s="98" t="n">
        <v>21827.58</v>
      </c>
      <c r="F71" s="85"/>
      <c r="G71" s="15"/>
      <c r="H71" s="93"/>
      <c r="I71" s="19"/>
      <c r="J71" s="88" t="s">
        <v>169</v>
      </c>
    </row>
    <row r="72" customFormat="false" ht="42" hidden="false" customHeight="true" outlineLevel="0" collapsed="false">
      <c r="A72" s="94"/>
      <c r="B72" s="15" t="n">
        <v>7</v>
      </c>
      <c r="C72" s="96" t="s">
        <v>178</v>
      </c>
      <c r="D72" s="97" t="n">
        <v>2021</v>
      </c>
      <c r="E72" s="98" t="n">
        <v>146392.2</v>
      </c>
      <c r="F72" s="85"/>
      <c r="G72" s="15"/>
      <c r="H72" s="93"/>
      <c r="I72" s="19"/>
      <c r="J72" s="88" t="s">
        <v>169</v>
      </c>
    </row>
    <row r="73" customFormat="false" ht="42" hidden="false" customHeight="true" outlineLevel="0" collapsed="false">
      <c r="A73" s="94"/>
      <c r="B73" s="15" t="n">
        <v>8</v>
      </c>
      <c r="C73" s="96" t="s">
        <v>179</v>
      </c>
      <c r="D73" s="97" t="n">
        <v>2019</v>
      </c>
      <c r="E73" s="98" t="n">
        <v>141579.31</v>
      </c>
      <c r="F73" s="85"/>
      <c r="G73" s="15"/>
      <c r="H73" s="93"/>
      <c r="I73" s="19"/>
      <c r="J73" s="88" t="s">
        <v>169</v>
      </c>
    </row>
    <row r="74" customFormat="false" ht="42" hidden="false" customHeight="true" outlineLevel="0" collapsed="false">
      <c r="A74" s="94"/>
      <c r="B74" s="15" t="n">
        <v>9</v>
      </c>
      <c r="C74" s="28" t="s">
        <v>180</v>
      </c>
      <c r="D74" s="92" t="n">
        <v>2007</v>
      </c>
      <c r="E74" s="85" t="n">
        <v>108783.22</v>
      </c>
      <c r="F74" s="85"/>
      <c r="G74" s="15"/>
      <c r="H74" s="22"/>
      <c r="I74" s="19"/>
      <c r="J74" s="88" t="s">
        <v>169</v>
      </c>
    </row>
    <row r="75" customFormat="false" ht="42" hidden="false" customHeight="true" outlineLevel="0" collapsed="false">
      <c r="A75" s="94"/>
      <c r="B75" s="15"/>
      <c r="C75" s="28" t="s">
        <v>181</v>
      </c>
      <c r="D75" s="89" t="n">
        <v>2023</v>
      </c>
      <c r="E75" s="90" t="n">
        <v>231528.45</v>
      </c>
      <c r="F75" s="90"/>
      <c r="G75" s="15"/>
      <c r="H75" s="91"/>
      <c r="I75" s="19"/>
      <c r="J75" s="88" t="s">
        <v>169</v>
      </c>
    </row>
    <row r="76" customFormat="false" ht="42" hidden="false" customHeight="true" outlineLevel="0" collapsed="false">
      <c r="A76" s="94"/>
      <c r="B76" s="15" t="n">
        <v>10</v>
      </c>
      <c r="C76" s="28" t="s">
        <v>182</v>
      </c>
      <c r="D76" s="99" t="n">
        <v>2017</v>
      </c>
      <c r="E76" s="90" t="n">
        <v>537136.64</v>
      </c>
      <c r="F76" s="90"/>
      <c r="G76" s="30" t="n">
        <v>35.38</v>
      </c>
      <c r="H76" s="100" t="s">
        <v>183</v>
      </c>
      <c r="I76" s="31" t="s">
        <v>24</v>
      </c>
      <c r="J76" s="88" t="s">
        <v>169</v>
      </c>
    </row>
    <row r="77" customFormat="false" ht="42" hidden="false" customHeight="true" outlineLevel="0" collapsed="false">
      <c r="A77" s="94"/>
      <c r="B77" s="10" t="s">
        <v>131</v>
      </c>
      <c r="C77" s="10"/>
      <c r="D77" s="10"/>
      <c r="E77" s="101"/>
      <c r="F77" s="101" t="n">
        <f aca="false">SUM(E65:F76)</f>
        <v>48498292.16</v>
      </c>
      <c r="G77" s="57"/>
      <c r="H77" s="38"/>
      <c r="I77" s="38"/>
      <c r="J77" s="39"/>
      <c r="K77" s="83" t="n">
        <f aca="false">E77*0.037%</f>
        <v>0</v>
      </c>
    </row>
    <row r="78" customFormat="false" ht="42" hidden="false" customHeight="true" outlineLevel="0" collapsed="false">
      <c r="A78" s="94"/>
      <c r="B78" s="102" t="s">
        <v>184</v>
      </c>
      <c r="C78" s="103" t="s">
        <v>185</v>
      </c>
      <c r="D78" s="103"/>
      <c r="E78" s="103"/>
      <c r="F78" s="103"/>
      <c r="G78" s="103"/>
      <c r="H78" s="103"/>
      <c r="I78" s="103"/>
      <c r="J78" s="104" t="s">
        <v>186</v>
      </c>
    </row>
    <row r="79" customFormat="false" ht="42" hidden="false" customHeight="true" outlineLevel="0" collapsed="false">
      <c r="A79" s="2"/>
      <c r="B79" s="15" t="n">
        <v>1</v>
      </c>
      <c r="C79" s="105" t="s">
        <v>187</v>
      </c>
      <c r="D79" s="15" t="n">
        <v>1996</v>
      </c>
      <c r="E79" s="106"/>
      <c r="F79" s="18" t="n">
        <f aca="false">G79*4500</f>
        <v>5143500</v>
      </c>
      <c r="G79" s="15" t="n">
        <v>1143</v>
      </c>
      <c r="H79" s="19" t="s">
        <v>188</v>
      </c>
      <c r="I79" s="19" t="s">
        <v>189</v>
      </c>
      <c r="J79" s="107" t="s">
        <v>190</v>
      </c>
    </row>
    <row r="80" customFormat="false" ht="42" hidden="false" customHeight="true" outlineLevel="0" collapsed="false">
      <c r="A80" s="2"/>
      <c r="B80" s="15" t="n">
        <v>2</v>
      </c>
      <c r="C80" s="105" t="s">
        <v>191</v>
      </c>
      <c r="D80" s="15" t="n">
        <v>1959</v>
      </c>
      <c r="E80" s="106"/>
      <c r="F80" s="18" t="n">
        <f aca="false">G80*2500</f>
        <v>450000</v>
      </c>
      <c r="G80" s="15" t="n">
        <v>180</v>
      </c>
      <c r="H80" s="19" t="s">
        <v>18</v>
      </c>
      <c r="I80" s="19" t="s">
        <v>24</v>
      </c>
      <c r="J80" s="107" t="s">
        <v>190</v>
      </c>
    </row>
    <row r="81" customFormat="false" ht="42" hidden="false" customHeight="true" outlineLevel="0" collapsed="false">
      <c r="A81" s="2"/>
      <c r="B81" s="15" t="n">
        <v>3</v>
      </c>
      <c r="C81" s="16" t="s">
        <v>192</v>
      </c>
      <c r="D81" s="15" t="n">
        <v>1996</v>
      </c>
      <c r="E81" s="106" t="n">
        <v>77861</v>
      </c>
      <c r="F81" s="106"/>
      <c r="G81" s="15"/>
      <c r="H81" s="19"/>
      <c r="I81" s="19"/>
      <c r="J81" s="107"/>
    </row>
    <row r="82" customFormat="false" ht="42" hidden="false" customHeight="true" outlineLevel="0" collapsed="false">
      <c r="A82" s="2"/>
      <c r="B82" s="15" t="n">
        <v>4</v>
      </c>
      <c r="C82" s="105" t="s">
        <v>193</v>
      </c>
      <c r="D82" s="15" t="n">
        <v>1983</v>
      </c>
      <c r="E82" s="106" t="n">
        <v>4420</v>
      </c>
      <c r="F82" s="106"/>
      <c r="G82" s="15"/>
      <c r="H82" s="19"/>
      <c r="I82" s="19"/>
      <c r="J82" s="107"/>
    </row>
    <row r="83" customFormat="false" ht="42" hidden="false" customHeight="true" outlineLevel="0" collapsed="false">
      <c r="A83" s="50"/>
      <c r="B83" s="10" t="s">
        <v>131</v>
      </c>
      <c r="C83" s="10"/>
      <c r="D83" s="10"/>
      <c r="E83" s="36"/>
      <c r="F83" s="36" t="n">
        <f aca="false">SUM(E79:F82)</f>
        <v>5675781</v>
      </c>
      <c r="G83" s="57"/>
      <c r="H83" s="38"/>
      <c r="I83" s="38"/>
      <c r="J83" s="39"/>
      <c r="K83" s="83" t="n">
        <f aca="false">E83*0.037%</f>
        <v>0</v>
      </c>
    </row>
    <row r="84" customFormat="false" ht="42" hidden="false" customHeight="true" outlineLevel="0" collapsed="false">
      <c r="A84" s="21"/>
      <c r="B84" s="12" t="s">
        <v>194</v>
      </c>
      <c r="C84" s="13" t="s">
        <v>195</v>
      </c>
      <c r="D84" s="13"/>
      <c r="E84" s="13"/>
      <c r="F84" s="13"/>
      <c r="G84" s="13"/>
      <c r="H84" s="13"/>
      <c r="I84" s="13"/>
      <c r="J84" s="14" t="s">
        <v>196</v>
      </c>
    </row>
    <row r="85" s="115" customFormat="true" ht="42" hidden="false" customHeight="true" outlineLevel="0" collapsed="false">
      <c r="A85" s="21"/>
      <c r="B85" s="97" t="n">
        <v>1</v>
      </c>
      <c r="C85" s="108" t="s">
        <v>197</v>
      </c>
      <c r="D85" s="109" t="n">
        <v>1966</v>
      </c>
      <c r="E85" s="110"/>
      <c r="F85" s="111" t="n">
        <f aca="false">G85*4500</f>
        <v>2835000</v>
      </c>
      <c r="G85" s="97" t="n">
        <v>630</v>
      </c>
      <c r="H85" s="82" t="s">
        <v>18</v>
      </c>
      <c r="I85" s="82" t="s">
        <v>24</v>
      </c>
      <c r="J85" s="112" t="s">
        <v>198</v>
      </c>
      <c r="K85" s="113" t="n">
        <f aca="false">E85*0.037%</f>
        <v>0</v>
      </c>
      <c r="L85" s="114"/>
      <c r="M85" s="114"/>
      <c r="N85" s="114"/>
    </row>
    <row r="86" customFormat="false" ht="42" hidden="false" customHeight="true" outlineLevel="0" collapsed="false">
      <c r="A86" s="21"/>
      <c r="B86" s="10" t="s">
        <v>131</v>
      </c>
      <c r="C86" s="10"/>
      <c r="D86" s="10"/>
      <c r="E86" s="36"/>
      <c r="F86" s="36" t="n">
        <f aca="false">F85</f>
        <v>2835000</v>
      </c>
      <c r="G86" s="57"/>
      <c r="H86" s="38"/>
      <c r="I86" s="38"/>
      <c r="J86" s="39"/>
    </row>
    <row r="87" customFormat="false" ht="15" hidden="false" customHeight="false" outlineLevel="0" collapsed="false">
      <c r="A87" s="21"/>
      <c r="B87" s="116"/>
      <c r="C87" s="117"/>
      <c r="D87" s="116"/>
      <c r="E87" s="118"/>
      <c r="F87" s="118"/>
      <c r="G87" s="119"/>
      <c r="H87" s="120"/>
      <c r="I87" s="120"/>
      <c r="J87" s="121"/>
    </row>
    <row r="88" customFormat="false" ht="14.25" hidden="false" customHeight="false" outlineLevel="0" collapsed="false">
      <c r="A88" s="2"/>
      <c r="B88" s="3"/>
      <c r="C88" s="4"/>
      <c r="D88" s="3"/>
      <c r="E88" s="5"/>
      <c r="F88" s="5"/>
      <c r="G88" s="3"/>
      <c r="H88" s="6"/>
      <c r="I88" s="6"/>
      <c r="J88" s="6"/>
    </row>
    <row r="89" customFormat="false" ht="14.25" hidden="false" customHeight="false" outlineLevel="0" collapsed="false">
      <c r="A89" s="2"/>
      <c r="B89" s="6"/>
      <c r="C89" s="4"/>
      <c r="D89" s="3"/>
      <c r="E89" s="5"/>
      <c r="F89" s="5"/>
      <c r="G89" s="3"/>
      <c r="H89" s="6"/>
      <c r="I89" s="6"/>
      <c r="J89" s="6"/>
    </row>
    <row r="90" customFormat="false" ht="14.25" hidden="false" customHeight="false" outlineLevel="0" collapsed="false">
      <c r="A90" s="2"/>
      <c r="B90" s="3"/>
      <c r="C90" s="122"/>
      <c r="D90" s="3"/>
      <c r="E90" s="5"/>
      <c r="F90" s="5" t="n">
        <f aca="false">F86+F83+F77+E63+F55+F49</f>
        <v>136937103.92</v>
      </c>
      <c r="G90" s="3"/>
      <c r="H90" s="6"/>
      <c r="I90" s="6"/>
      <c r="J90" s="6"/>
    </row>
    <row r="91" customFormat="false" ht="14.25" hidden="false" customHeight="false" outlineLevel="0" collapsed="false">
      <c r="A91" s="20"/>
      <c r="B91" s="3"/>
      <c r="C91" s="4"/>
      <c r="D91" s="3"/>
      <c r="E91" s="5"/>
      <c r="F91" s="5"/>
      <c r="G91" s="3"/>
      <c r="H91" s="6"/>
      <c r="I91" s="6"/>
      <c r="J91" s="6"/>
    </row>
    <row r="92" customFormat="false" ht="14.25" hidden="false" customHeight="false" outlineLevel="0" collapsed="false">
      <c r="A92" s="2"/>
      <c r="B92" s="3"/>
      <c r="C92" s="4"/>
      <c r="D92" s="3"/>
      <c r="E92" s="5"/>
      <c r="F92" s="5"/>
      <c r="G92" s="3"/>
      <c r="H92" s="6"/>
      <c r="I92" s="6"/>
      <c r="J92" s="6"/>
    </row>
    <row r="93" customFormat="false" ht="14.25" hidden="false" customHeight="false" outlineLevel="0" collapsed="false">
      <c r="A93" s="2"/>
      <c r="B93" s="3"/>
      <c r="C93" s="4"/>
      <c r="D93" s="3"/>
      <c r="E93" s="5"/>
      <c r="F93" s="5"/>
      <c r="G93" s="3"/>
      <c r="H93" s="6"/>
      <c r="I93" s="6"/>
      <c r="J93" s="6"/>
    </row>
    <row r="94" customFormat="false" ht="14.25" hidden="false" customHeight="false" outlineLevel="0" collapsed="false">
      <c r="A94" s="2"/>
      <c r="B94" s="3"/>
      <c r="C94" s="4"/>
      <c r="D94" s="3"/>
      <c r="E94" s="5"/>
      <c r="F94" s="5"/>
      <c r="G94" s="3"/>
      <c r="H94" s="6"/>
      <c r="I94" s="6"/>
      <c r="J94" s="6"/>
    </row>
    <row r="95" customFormat="false" ht="14.25" hidden="false" customHeight="false" outlineLevel="0" collapsed="false">
      <c r="A95" s="2"/>
      <c r="B95" s="3"/>
      <c r="C95" s="4"/>
      <c r="D95" s="3"/>
      <c r="E95" s="5"/>
      <c r="F95" s="5"/>
      <c r="G95" s="3"/>
      <c r="H95" s="6"/>
      <c r="I95" s="6"/>
      <c r="J95" s="6"/>
    </row>
    <row r="96" customFormat="false" ht="14.25" hidden="false" customHeight="false" outlineLevel="0" collapsed="false">
      <c r="A96" s="2"/>
      <c r="B96" s="3"/>
      <c r="C96" s="4"/>
      <c r="D96" s="3"/>
      <c r="E96" s="5"/>
      <c r="F96" s="5"/>
      <c r="G96" s="3"/>
      <c r="H96" s="6"/>
      <c r="I96" s="6"/>
      <c r="J96" s="6"/>
    </row>
    <row r="97" customFormat="false" ht="14.25" hidden="false" customHeight="false" outlineLevel="0" collapsed="false">
      <c r="A97" s="2"/>
      <c r="B97" s="3"/>
      <c r="C97" s="4"/>
      <c r="D97" s="3"/>
      <c r="E97" s="5"/>
      <c r="F97" s="5"/>
      <c r="G97" s="3"/>
      <c r="H97" s="6"/>
      <c r="I97" s="6"/>
      <c r="J97" s="6"/>
    </row>
    <row r="98" customFormat="false" ht="14.25" hidden="false" customHeight="false" outlineLevel="0" collapsed="false">
      <c r="A98" s="2"/>
      <c r="B98" s="3"/>
      <c r="C98" s="4"/>
      <c r="D98" s="3"/>
      <c r="E98" s="5"/>
      <c r="F98" s="5"/>
      <c r="G98" s="3"/>
      <c r="H98" s="6"/>
      <c r="I98" s="6"/>
      <c r="J98" s="6"/>
    </row>
  </sheetData>
  <mergeCells count="29">
    <mergeCell ref="I2:J2"/>
    <mergeCell ref="I3:J3"/>
    <mergeCell ref="B4:J4"/>
    <mergeCell ref="C6:H6"/>
    <mergeCell ref="A24:A26"/>
    <mergeCell ref="A27:A29"/>
    <mergeCell ref="B49:D49"/>
    <mergeCell ref="C50:I50"/>
    <mergeCell ref="B52:D52"/>
    <mergeCell ref="C53:I53"/>
    <mergeCell ref="B55:D55"/>
    <mergeCell ref="C56:H56"/>
    <mergeCell ref="B60:B61"/>
    <mergeCell ref="C60:C61"/>
    <mergeCell ref="D60:D62"/>
    <mergeCell ref="J60:J62"/>
    <mergeCell ref="B63:D63"/>
    <mergeCell ref="C64:H64"/>
    <mergeCell ref="B65:B66"/>
    <mergeCell ref="F65:F66"/>
    <mergeCell ref="G65:G66"/>
    <mergeCell ref="A68:A78"/>
    <mergeCell ref="B74:B75"/>
    <mergeCell ref="B77:D77"/>
    <mergeCell ref="C78:H78"/>
    <mergeCell ref="B83:D83"/>
    <mergeCell ref="A84:A87"/>
    <mergeCell ref="C84:H84"/>
    <mergeCell ref="B86:D86"/>
  </mergeCells>
  <printOptions headings="false" gridLines="false" gridLinesSet="true" horizontalCentered="false" verticalCentered="false"/>
  <pageMargins left="0.511805555555556" right="0.511805555555556" top="0.551388888888889" bottom="0.354166666666667" header="0.511811023622047" footer="0.511811023622047"/>
  <pageSetup paperSize="9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8.71484375" defaultRowHeight="12.75" zeroHeight="false" outlineLevelRow="0" outlineLevelCol="0"/>
  <cols>
    <col collapsed="false" customWidth="true" hidden="false" outlineLevel="0" max="3" min="3" style="1" width="41"/>
    <col collapsed="false" customWidth="true" hidden="false" outlineLevel="0" max="4" min="4" style="1" width="31"/>
    <col collapsed="false" customWidth="true" hidden="false" outlineLevel="0" max="5" min="5" style="1" width="26.57"/>
    <col collapsed="false" customWidth="true" hidden="false" outlineLevel="0" max="6" min="6" style="1" width="15"/>
  </cols>
  <sheetData>
    <row r="1" customFormat="false" ht="12.75" hidden="false" customHeight="true" outlineLevel="0" collapsed="false">
      <c r="C1" s="3" t="s">
        <v>1</v>
      </c>
      <c r="D1" s="123"/>
      <c r="E1" s="123"/>
      <c r="F1" s="123"/>
    </row>
    <row r="2" customFormat="false" ht="12.75" hidden="false" customHeight="false" outlineLevel="0" collapsed="false">
      <c r="D2" s="124" t="s">
        <v>199</v>
      </c>
      <c r="E2" s="124"/>
    </row>
    <row r="3" customFormat="false" ht="12.75" hidden="false" customHeight="false" outlineLevel="0" collapsed="false">
      <c r="D3" s="125"/>
      <c r="E3" s="125" t="s">
        <v>200</v>
      </c>
    </row>
    <row r="5" customFormat="false" ht="26.25" hidden="false" customHeight="true" outlineLevel="0" collapsed="false">
      <c r="B5" s="126" t="s">
        <v>201</v>
      </c>
      <c r="C5" s="127" t="s">
        <v>202</v>
      </c>
      <c r="D5" s="128" t="s">
        <v>203</v>
      </c>
      <c r="E5" s="129" t="s">
        <v>204</v>
      </c>
    </row>
    <row r="6" customFormat="false" ht="33" hidden="false" customHeight="true" outlineLevel="0" collapsed="false">
      <c r="A6" s="130"/>
      <c r="B6" s="131" t="n">
        <v>1</v>
      </c>
      <c r="C6" s="132" t="s">
        <v>14</v>
      </c>
      <c r="D6" s="133" t="n">
        <f aca="false">3741316.65+14013.19</f>
        <v>3755329.84</v>
      </c>
      <c r="E6" s="134"/>
    </row>
    <row r="7" customFormat="false" ht="33" hidden="false" customHeight="true" outlineLevel="0" collapsed="false">
      <c r="A7" s="130"/>
      <c r="B7" s="131"/>
      <c r="C7" s="19" t="s">
        <v>205</v>
      </c>
      <c r="D7" s="27" t="n">
        <v>28905</v>
      </c>
      <c r="E7" s="134"/>
    </row>
    <row r="8" customFormat="false" ht="33" hidden="false" customHeight="true" outlineLevel="0" collapsed="false">
      <c r="A8" s="130"/>
      <c r="B8" s="131"/>
      <c r="C8" s="19" t="s">
        <v>205</v>
      </c>
      <c r="D8" s="27" t="n">
        <v>43050</v>
      </c>
      <c r="E8" s="134"/>
    </row>
    <row r="9" customFormat="false" ht="33" hidden="false" customHeight="true" outlineLevel="0" collapsed="false">
      <c r="A9" s="130"/>
      <c r="B9" s="131"/>
      <c r="C9" s="19" t="s">
        <v>206</v>
      </c>
      <c r="D9" s="27" t="n">
        <v>19926</v>
      </c>
      <c r="E9" s="134"/>
    </row>
    <row r="10" customFormat="false" ht="33" hidden="false" customHeight="true" outlineLevel="0" collapsed="false">
      <c r="A10" s="130"/>
      <c r="B10" s="131"/>
      <c r="C10" s="19" t="s">
        <v>207</v>
      </c>
      <c r="D10" s="27" t="n">
        <v>11500</v>
      </c>
      <c r="E10" s="134"/>
    </row>
    <row r="11" customFormat="false" ht="33" hidden="false" customHeight="true" outlineLevel="0" collapsed="false">
      <c r="A11" s="130"/>
      <c r="B11" s="131"/>
      <c r="C11" s="19" t="s">
        <v>208</v>
      </c>
      <c r="D11" s="27" t="n">
        <v>12000</v>
      </c>
      <c r="E11" s="134"/>
      <c r="F11" s="135" t="n">
        <f aca="false">SUM(D6:D11)</f>
        <v>3870710.84</v>
      </c>
    </row>
    <row r="12" customFormat="false" ht="33" hidden="false" customHeight="true" outlineLevel="0" collapsed="false">
      <c r="A12" s="130"/>
      <c r="B12" s="131" t="n">
        <v>2</v>
      </c>
      <c r="C12" s="136" t="s">
        <v>209</v>
      </c>
      <c r="D12" s="137" t="n">
        <v>128720.14</v>
      </c>
      <c r="E12" s="134"/>
    </row>
    <row r="13" customFormat="false" ht="43.5" hidden="false" customHeight="true" outlineLevel="0" collapsed="false">
      <c r="A13" s="130"/>
      <c r="B13" s="138" t="n">
        <v>3</v>
      </c>
      <c r="C13" s="139" t="s">
        <v>136</v>
      </c>
      <c r="D13" s="140" t="n">
        <f aca="false">279914.98-3089.76</f>
        <v>276825.22</v>
      </c>
      <c r="E13" s="134" t="n">
        <v>140000</v>
      </c>
    </row>
    <row r="14" customFormat="false" ht="33" hidden="false" customHeight="true" outlineLevel="0" collapsed="false">
      <c r="A14" s="130"/>
      <c r="B14" s="131" t="n">
        <v>4</v>
      </c>
      <c r="C14" s="132" t="s">
        <v>210</v>
      </c>
      <c r="D14" s="141" t="n">
        <v>116422.71</v>
      </c>
      <c r="E14" s="134"/>
    </row>
    <row r="15" customFormat="false" ht="38.25" hidden="false" customHeight="true" outlineLevel="0" collapsed="false">
      <c r="A15" s="130"/>
      <c r="B15" s="131"/>
      <c r="C15" s="112" t="s">
        <v>211</v>
      </c>
      <c r="D15" s="142" t="n">
        <v>57800</v>
      </c>
      <c r="E15" s="134"/>
    </row>
    <row r="16" customFormat="false" ht="40.5" hidden="false" customHeight="true" outlineLevel="0" collapsed="false">
      <c r="A16" s="130"/>
      <c r="B16" s="131"/>
      <c r="C16" s="112" t="s">
        <v>212</v>
      </c>
      <c r="D16" s="142" t="n">
        <v>67700</v>
      </c>
      <c r="E16" s="134"/>
      <c r="F16" s="143" t="n">
        <f aca="false">SUM(D14:D16)</f>
        <v>241922.71</v>
      </c>
    </row>
    <row r="17" customFormat="false" ht="60.75" hidden="false" customHeight="true" outlineLevel="0" collapsed="false">
      <c r="A17" s="130"/>
      <c r="B17" s="131" t="n">
        <v>5</v>
      </c>
      <c r="C17" s="132" t="s">
        <v>164</v>
      </c>
      <c r="D17" s="133" t="n">
        <f aca="false">1371472.24+17500</f>
        <v>1388972.24</v>
      </c>
      <c r="E17" s="144" t="n">
        <v>78003.54</v>
      </c>
    </row>
    <row r="18" customFormat="false" ht="39" hidden="false" customHeight="true" outlineLevel="0" collapsed="false">
      <c r="A18" s="130"/>
      <c r="B18" s="131" t="n">
        <v>6</v>
      </c>
      <c r="C18" s="145" t="s">
        <v>185</v>
      </c>
      <c r="D18" s="146" t="n">
        <f aca="false">468205.59+1497.09</f>
        <v>469702.68</v>
      </c>
      <c r="E18" s="144" t="n">
        <v>7935.71</v>
      </c>
    </row>
    <row r="19" customFormat="false" ht="41.25" hidden="false" customHeight="true" outlineLevel="0" collapsed="false">
      <c r="B19" s="131" t="n">
        <v>7</v>
      </c>
      <c r="C19" s="136" t="s">
        <v>195</v>
      </c>
      <c r="D19" s="147" t="n">
        <f aca="false">199801.36+10209.1</f>
        <v>210010.46</v>
      </c>
      <c r="E19" s="134"/>
    </row>
    <row r="20" customFormat="false" ht="24" hidden="false" customHeight="true" outlineLevel="0" collapsed="false">
      <c r="B20" s="148"/>
      <c r="C20" s="126" t="s">
        <v>131</v>
      </c>
      <c r="D20" s="149" t="n">
        <f aca="false">SUM(D6:D19)</f>
        <v>6586864.29</v>
      </c>
      <c r="E20" s="149" t="n">
        <f aca="false">SUM(E6:E19)</f>
        <v>225939.25</v>
      </c>
    </row>
  </sheetData>
  <mergeCells count="3">
    <mergeCell ref="D2:E2"/>
    <mergeCell ref="B6:B11"/>
    <mergeCell ref="B14:B16"/>
  </mergeCells>
  <printOptions headings="false" gridLines="false" gridLinesSet="true" horizontalCentered="false" verticalCentered="false"/>
  <pageMargins left="0.511805555555556" right="0.511805555555556" top="0.551388888888889" bottom="0.35416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113"/>
  <sheetViews>
    <sheetView showFormulas="false" showGridLines="true" showRowColHeaders="true" showZeros="true" rightToLeft="false" tabSelected="false" showOutlineSymbols="true" defaultGridColor="true" view="normal" topLeftCell="A97" colorId="64" zoomScale="100" zoomScaleNormal="100" zoomScalePageLayoutView="100" workbookViewId="0">
      <selection pane="topLeft" activeCell="D51" activeCellId="0" sqref="D51"/>
    </sheetView>
  </sheetViews>
  <sheetFormatPr defaultColWidth="8.71484375" defaultRowHeight="12.75" zeroHeight="false" outlineLevelRow="0" outlineLevelCol="0"/>
  <cols>
    <col collapsed="false" customWidth="true" hidden="false" outlineLevel="0" max="1" min="1" style="1" width="6.29"/>
    <col collapsed="false" customWidth="true" hidden="false" outlineLevel="0" max="2" min="2" style="1" width="38.14"/>
    <col collapsed="false" customWidth="true" hidden="false" outlineLevel="0" max="3" min="3" style="1" width="24.42"/>
    <col collapsed="false" customWidth="true" hidden="false" outlineLevel="0" max="4" min="4" style="1" width="32.71"/>
    <col collapsed="false" customWidth="true" hidden="false" outlineLevel="0" max="5" min="5" style="1" width="12.15"/>
    <col collapsed="false" customWidth="true" hidden="false" outlineLevel="0" max="6" min="6" style="1" width="11.14"/>
    <col collapsed="false" customWidth="true" hidden="false" outlineLevel="0" max="7" min="7" style="1" width="12.86"/>
  </cols>
  <sheetData>
    <row r="1" customFormat="false" ht="12.75" hidden="false" customHeight="true" outlineLevel="0" collapsed="false">
      <c r="B1" s="3" t="s">
        <v>1</v>
      </c>
      <c r="C1" s="123"/>
      <c r="D1" s="123"/>
      <c r="E1" s="123"/>
      <c r="F1" s="123"/>
      <c r="G1" s="123"/>
      <c r="H1" s="123"/>
      <c r="I1" s="123"/>
      <c r="J1" s="123"/>
    </row>
    <row r="2" customFormat="false" ht="12.75" hidden="false" customHeight="false" outlineLevel="0" collapsed="false">
      <c r="A2" s="150"/>
      <c r="B2" s="151"/>
      <c r="C2" s="3"/>
      <c r="D2" s="152" t="s">
        <v>213</v>
      </c>
    </row>
    <row r="3" customFormat="false" ht="12.75" hidden="false" customHeight="false" outlineLevel="0" collapsed="false">
      <c r="A3" s="150"/>
      <c r="B3" s="151"/>
      <c r="C3" s="3"/>
      <c r="D3" s="152" t="s">
        <v>214</v>
      </c>
    </row>
    <row r="4" customFormat="false" ht="12.75" hidden="false" customHeight="false" outlineLevel="0" collapsed="false">
      <c r="A4" s="150"/>
      <c r="B4" s="151"/>
      <c r="C4" s="3"/>
      <c r="D4" s="153"/>
    </row>
    <row r="5" customFormat="false" ht="20.25" hidden="false" customHeight="true" outlineLevel="0" collapsed="false">
      <c r="A5" s="10" t="s">
        <v>4</v>
      </c>
      <c r="B5" s="154" t="s">
        <v>215</v>
      </c>
      <c r="C5" s="10" t="s">
        <v>216</v>
      </c>
      <c r="D5" s="155" t="s">
        <v>217</v>
      </c>
    </row>
    <row r="6" customFormat="false" ht="20.25" hidden="false" customHeight="true" outlineLevel="0" collapsed="false">
      <c r="A6" s="156" t="s">
        <v>218</v>
      </c>
      <c r="B6" s="156"/>
      <c r="C6" s="156"/>
      <c r="D6" s="156"/>
    </row>
    <row r="7" customFormat="false" ht="20.25" hidden="false" customHeight="true" outlineLevel="0" collapsed="false">
      <c r="A7" s="157" t="n">
        <v>1</v>
      </c>
      <c r="B7" s="158" t="s">
        <v>219</v>
      </c>
      <c r="C7" s="157" t="n">
        <v>2021</v>
      </c>
      <c r="D7" s="159" t="n">
        <v>22204.16</v>
      </c>
    </row>
    <row r="8" customFormat="false" ht="20.25" hidden="false" customHeight="true" outlineLevel="0" collapsed="false">
      <c r="A8" s="157" t="n">
        <v>2</v>
      </c>
      <c r="B8" s="158" t="s">
        <v>220</v>
      </c>
      <c r="C8" s="157" t="n">
        <v>2020</v>
      </c>
      <c r="D8" s="159" t="n">
        <v>2999.7</v>
      </c>
    </row>
    <row r="9" customFormat="false" ht="20.25" hidden="false" customHeight="true" outlineLevel="0" collapsed="false">
      <c r="A9" s="157" t="n">
        <v>3</v>
      </c>
      <c r="B9" s="158" t="s">
        <v>221</v>
      </c>
      <c r="C9" s="157" t="n">
        <v>2022</v>
      </c>
      <c r="D9" s="159" t="n">
        <v>3947.5</v>
      </c>
    </row>
    <row r="10" customFormat="false" ht="20.25" hidden="false" customHeight="true" outlineLevel="0" collapsed="false">
      <c r="A10" s="157" t="n">
        <v>4</v>
      </c>
      <c r="B10" s="158" t="s">
        <v>221</v>
      </c>
      <c r="C10" s="157" t="n">
        <v>2023</v>
      </c>
      <c r="D10" s="159" t="n">
        <v>49200</v>
      </c>
    </row>
    <row r="11" customFormat="false" ht="20.25" hidden="false" customHeight="true" outlineLevel="0" collapsed="false">
      <c r="A11" s="157" t="n">
        <v>5</v>
      </c>
      <c r="B11" s="158" t="s">
        <v>220</v>
      </c>
      <c r="C11" s="157" t="n">
        <v>2023</v>
      </c>
      <c r="D11" s="159" t="n">
        <v>48216</v>
      </c>
    </row>
    <row r="12" customFormat="false" ht="20.25" hidden="false" customHeight="true" outlineLevel="0" collapsed="false">
      <c r="A12" s="157" t="n">
        <v>6</v>
      </c>
      <c r="B12" s="158" t="s">
        <v>222</v>
      </c>
      <c r="C12" s="157" t="n">
        <v>2023</v>
      </c>
      <c r="D12" s="159" t="n">
        <v>19680</v>
      </c>
    </row>
    <row r="13" customFormat="false" ht="20.25" hidden="false" customHeight="true" outlineLevel="0" collapsed="false">
      <c r="A13" s="157" t="n">
        <v>7</v>
      </c>
      <c r="B13" s="158" t="s">
        <v>223</v>
      </c>
      <c r="C13" s="157" t="n">
        <v>2023</v>
      </c>
      <c r="D13" s="159" t="n">
        <v>13911.3</v>
      </c>
    </row>
    <row r="14" customFormat="false" ht="20.25" hidden="false" customHeight="true" outlineLevel="0" collapsed="false">
      <c r="A14" s="157" t="n">
        <v>8</v>
      </c>
      <c r="B14" s="158" t="s">
        <v>224</v>
      </c>
      <c r="C14" s="157" t="n">
        <v>2023</v>
      </c>
      <c r="D14" s="159" t="n">
        <v>23943</v>
      </c>
    </row>
    <row r="15" customFormat="false" ht="20.25" hidden="false" customHeight="true" outlineLevel="0" collapsed="false">
      <c r="A15" s="157" t="n">
        <v>9</v>
      </c>
      <c r="B15" s="158" t="s">
        <v>225</v>
      </c>
      <c r="C15" s="157" t="n">
        <v>2023</v>
      </c>
      <c r="D15" s="159" t="n">
        <v>2693.7</v>
      </c>
    </row>
    <row r="16" customFormat="false" ht="20.25" hidden="false" customHeight="true" outlineLevel="0" collapsed="false">
      <c r="A16" s="157" t="n">
        <v>10</v>
      </c>
      <c r="B16" s="158" t="s">
        <v>226</v>
      </c>
      <c r="C16" s="157" t="n">
        <v>2024</v>
      </c>
      <c r="D16" s="159" t="n">
        <v>27798</v>
      </c>
    </row>
    <row r="17" customFormat="false" ht="20.25" hidden="false" customHeight="true" outlineLevel="0" collapsed="false">
      <c r="A17" s="157" t="n">
        <v>11</v>
      </c>
      <c r="B17" s="158" t="s">
        <v>227</v>
      </c>
      <c r="C17" s="157" t="n">
        <v>2024</v>
      </c>
      <c r="D17" s="159" t="n">
        <v>113602.8</v>
      </c>
    </row>
    <row r="18" customFormat="false" ht="20.25" hidden="false" customHeight="true" outlineLevel="0" collapsed="false">
      <c r="A18" s="157" t="n">
        <v>12</v>
      </c>
      <c r="B18" s="158" t="s">
        <v>228</v>
      </c>
      <c r="C18" s="157" t="n">
        <v>2024</v>
      </c>
      <c r="D18" s="159" t="n">
        <v>52644</v>
      </c>
    </row>
    <row r="19" customFormat="false" ht="20.25" hidden="false" customHeight="true" outlineLevel="0" collapsed="false">
      <c r="A19" s="157" t="n">
        <v>13</v>
      </c>
      <c r="B19" s="158" t="s">
        <v>229</v>
      </c>
      <c r="C19" s="157" t="n">
        <v>2024</v>
      </c>
      <c r="D19" s="159" t="n">
        <v>1943.4</v>
      </c>
    </row>
    <row r="20" customFormat="false" ht="20.25" hidden="false" customHeight="true" outlineLevel="0" collapsed="false">
      <c r="A20" s="157" t="n">
        <v>14</v>
      </c>
      <c r="B20" s="158" t="s">
        <v>230</v>
      </c>
      <c r="C20" s="157" t="n">
        <v>2024</v>
      </c>
      <c r="D20" s="159" t="n">
        <v>9471</v>
      </c>
    </row>
    <row r="21" customFormat="false" ht="20.25" hidden="false" customHeight="true" outlineLevel="0" collapsed="false">
      <c r="A21" s="157" t="n">
        <v>15</v>
      </c>
      <c r="B21" s="158" t="s">
        <v>231</v>
      </c>
      <c r="C21" s="157" t="n">
        <v>2024</v>
      </c>
      <c r="D21" s="159" t="n">
        <v>3997.5</v>
      </c>
    </row>
    <row r="22" customFormat="false" ht="20.25" hidden="false" customHeight="true" outlineLevel="0" collapsed="false">
      <c r="A22" s="10" t="s">
        <v>131</v>
      </c>
      <c r="B22" s="10"/>
      <c r="C22" s="10"/>
      <c r="D22" s="160" t="n">
        <f aca="false">SUM(D7:D21)</f>
        <v>396252.06</v>
      </c>
    </row>
    <row r="23" customFormat="false" ht="20.25" hidden="false" customHeight="true" outlineLevel="0" collapsed="false">
      <c r="A23" s="156" t="s">
        <v>232</v>
      </c>
      <c r="B23" s="156"/>
      <c r="C23" s="156"/>
      <c r="D23" s="156"/>
    </row>
    <row r="24" customFormat="false" ht="20.25" hidden="false" customHeight="true" outlineLevel="0" collapsed="false">
      <c r="A24" s="161" t="n">
        <v>1</v>
      </c>
      <c r="B24" s="162" t="s">
        <v>233</v>
      </c>
      <c r="C24" s="161" t="n">
        <v>2020</v>
      </c>
      <c r="D24" s="163" t="n">
        <v>884.11</v>
      </c>
    </row>
    <row r="25" customFormat="false" ht="20.25" hidden="false" customHeight="true" outlineLevel="0" collapsed="false">
      <c r="A25" s="161" t="n">
        <v>2</v>
      </c>
      <c r="B25" s="162" t="s">
        <v>234</v>
      </c>
      <c r="C25" s="161" t="n">
        <v>2021</v>
      </c>
      <c r="D25" s="163" t="n">
        <v>830</v>
      </c>
    </row>
    <row r="26" customFormat="false" ht="20.25" hidden="false" customHeight="true" outlineLevel="0" collapsed="false">
      <c r="A26" s="161" t="n">
        <v>3</v>
      </c>
      <c r="B26" s="162" t="s">
        <v>234</v>
      </c>
      <c r="C26" s="161" t="n">
        <v>2021</v>
      </c>
      <c r="D26" s="163" t="n">
        <v>830</v>
      </c>
    </row>
    <row r="27" customFormat="false" ht="20.25" hidden="false" customHeight="true" outlineLevel="0" collapsed="false">
      <c r="A27" s="161" t="n">
        <v>4</v>
      </c>
      <c r="B27" s="162" t="s">
        <v>235</v>
      </c>
      <c r="C27" s="161" t="n">
        <v>2021</v>
      </c>
      <c r="D27" s="163" t="n">
        <v>830</v>
      </c>
    </row>
    <row r="28" customFormat="false" ht="20.25" hidden="false" customHeight="true" outlineLevel="0" collapsed="false">
      <c r="A28" s="161" t="n">
        <v>5</v>
      </c>
      <c r="B28" s="162" t="s">
        <v>234</v>
      </c>
      <c r="C28" s="161" t="n">
        <v>2021</v>
      </c>
      <c r="D28" s="163" t="n">
        <v>830</v>
      </c>
    </row>
    <row r="29" customFormat="false" ht="20.25" hidden="false" customHeight="true" outlineLevel="0" collapsed="false">
      <c r="A29" s="161" t="n">
        <v>6</v>
      </c>
      <c r="B29" s="162" t="s">
        <v>234</v>
      </c>
      <c r="C29" s="161" t="n">
        <v>2021</v>
      </c>
      <c r="D29" s="163" t="n">
        <v>830</v>
      </c>
    </row>
    <row r="30" customFormat="false" ht="30.75" hidden="false" customHeight="true" outlineLevel="0" collapsed="false">
      <c r="A30" s="161" t="n">
        <v>7</v>
      </c>
      <c r="B30" s="162" t="s">
        <v>236</v>
      </c>
      <c r="C30" s="161" t="n">
        <v>2020</v>
      </c>
      <c r="D30" s="163" t="n">
        <v>1716</v>
      </c>
    </row>
    <row r="31" customFormat="false" ht="20.25" hidden="false" customHeight="true" outlineLevel="0" collapsed="false">
      <c r="A31" s="161" t="n">
        <v>8</v>
      </c>
      <c r="B31" s="162" t="s">
        <v>237</v>
      </c>
      <c r="C31" s="161" t="n">
        <v>2021</v>
      </c>
      <c r="D31" s="163" t="n">
        <v>2100</v>
      </c>
    </row>
    <row r="32" customFormat="false" ht="20.25" hidden="false" customHeight="true" outlineLevel="0" collapsed="false">
      <c r="A32" s="161" t="n">
        <v>9</v>
      </c>
      <c r="B32" s="162" t="s">
        <v>238</v>
      </c>
      <c r="C32" s="161" t="n">
        <v>2021</v>
      </c>
      <c r="D32" s="163" t="n">
        <v>2520</v>
      </c>
      <c r="G32" s="164"/>
    </row>
    <row r="33" customFormat="false" ht="20.25" hidden="false" customHeight="true" outlineLevel="0" collapsed="false">
      <c r="A33" s="161" t="n">
        <v>10</v>
      </c>
      <c r="B33" s="162" t="s">
        <v>239</v>
      </c>
      <c r="C33" s="161" t="n">
        <v>2022</v>
      </c>
      <c r="D33" s="163" t="n">
        <v>598</v>
      </c>
      <c r="G33" s="164"/>
    </row>
    <row r="34" customFormat="false" ht="20.25" hidden="false" customHeight="true" outlineLevel="0" collapsed="false">
      <c r="A34" s="161" t="n">
        <v>11</v>
      </c>
      <c r="B34" s="162" t="s">
        <v>239</v>
      </c>
      <c r="C34" s="161" t="n">
        <v>2022</v>
      </c>
      <c r="D34" s="163" t="n">
        <v>598</v>
      </c>
      <c r="G34" s="164"/>
    </row>
    <row r="35" customFormat="false" ht="20.25" hidden="false" customHeight="true" outlineLevel="0" collapsed="false">
      <c r="A35" s="161" t="n">
        <v>12</v>
      </c>
      <c r="B35" s="162" t="s">
        <v>239</v>
      </c>
      <c r="C35" s="161" t="n">
        <v>2022</v>
      </c>
      <c r="D35" s="163" t="n">
        <v>598</v>
      </c>
      <c r="G35" s="164"/>
    </row>
    <row r="36" customFormat="false" ht="20.25" hidden="false" customHeight="true" outlineLevel="0" collapsed="false">
      <c r="A36" s="161" t="n">
        <v>13</v>
      </c>
      <c r="B36" s="162" t="s">
        <v>239</v>
      </c>
      <c r="C36" s="161" t="n">
        <v>2022</v>
      </c>
      <c r="D36" s="163" t="n">
        <v>598</v>
      </c>
      <c r="G36" s="164"/>
    </row>
    <row r="37" customFormat="false" ht="20.25" hidden="false" customHeight="true" outlineLevel="0" collapsed="false">
      <c r="A37" s="161" t="n">
        <v>14</v>
      </c>
      <c r="B37" s="162" t="s">
        <v>239</v>
      </c>
      <c r="C37" s="161" t="n">
        <v>2022</v>
      </c>
      <c r="D37" s="163" t="n">
        <v>598</v>
      </c>
      <c r="G37" s="164"/>
    </row>
    <row r="38" customFormat="false" ht="20.25" hidden="false" customHeight="true" outlineLevel="0" collapsed="false">
      <c r="A38" s="161" t="n">
        <v>15</v>
      </c>
      <c r="B38" s="162" t="s">
        <v>239</v>
      </c>
      <c r="C38" s="161" t="n">
        <v>2022</v>
      </c>
      <c r="D38" s="163" t="n">
        <v>598</v>
      </c>
      <c r="G38" s="164"/>
    </row>
    <row r="39" customFormat="false" ht="20.25" hidden="false" customHeight="true" outlineLevel="0" collapsed="false">
      <c r="A39" s="161" t="n">
        <v>16</v>
      </c>
      <c r="B39" s="162" t="s">
        <v>239</v>
      </c>
      <c r="C39" s="161" t="n">
        <v>2022</v>
      </c>
      <c r="D39" s="163" t="n">
        <v>598</v>
      </c>
      <c r="G39" s="164"/>
    </row>
    <row r="40" customFormat="false" ht="20.25" hidden="false" customHeight="true" outlineLevel="0" collapsed="false">
      <c r="A40" s="161" t="n">
        <v>17</v>
      </c>
      <c r="B40" s="162" t="s">
        <v>239</v>
      </c>
      <c r="C40" s="161" t="n">
        <v>2022</v>
      </c>
      <c r="D40" s="163" t="n">
        <v>598</v>
      </c>
      <c r="G40" s="164"/>
    </row>
    <row r="41" customFormat="false" ht="20.25" hidden="false" customHeight="true" outlineLevel="0" collapsed="false">
      <c r="A41" s="161" t="n">
        <v>18</v>
      </c>
      <c r="B41" s="162" t="s">
        <v>239</v>
      </c>
      <c r="C41" s="161" t="n">
        <v>2022</v>
      </c>
      <c r="D41" s="163" t="n">
        <v>598</v>
      </c>
      <c r="G41" s="164"/>
    </row>
    <row r="42" customFormat="false" ht="20.25" hidden="false" customHeight="true" outlineLevel="0" collapsed="false">
      <c r="A42" s="161" t="n">
        <v>19</v>
      </c>
      <c r="B42" s="162" t="s">
        <v>239</v>
      </c>
      <c r="C42" s="161" t="n">
        <v>2022</v>
      </c>
      <c r="D42" s="163" t="n">
        <v>598</v>
      </c>
      <c r="G42" s="164"/>
    </row>
    <row r="43" customFormat="false" ht="20.25" hidden="false" customHeight="true" outlineLevel="0" collapsed="false">
      <c r="A43" s="161" t="n">
        <v>20</v>
      </c>
      <c r="B43" s="162" t="s">
        <v>239</v>
      </c>
      <c r="C43" s="161" t="n">
        <v>2022</v>
      </c>
      <c r="D43" s="163" t="n">
        <v>598</v>
      </c>
      <c r="G43" s="164"/>
    </row>
    <row r="44" customFormat="false" ht="20.25" hidden="false" customHeight="true" outlineLevel="0" collapsed="false">
      <c r="A44" s="10" t="s">
        <v>131</v>
      </c>
      <c r="B44" s="10"/>
      <c r="C44" s="10"/>
      <c r="D44" s="165" t="n">
        <f aca="false">SUM(D24:D43)</f>
        <v>17948.11</v>
      </c>
    </row>
    <row r="45" customFormat="false" ht="20.25" hidden="false" customHeight="true" outlineLevel="0" collapsed="false">
      <c r="A45" s="156" t="s">
        <v>240</v>
      </c>
      <c r="B45" s="156"/>
      <c r="C45" s="156"/>
      <c r="D45" s="156"/>
    </row>
    <row r="46" customFormat="false" ht="25.5" hidden="false" customHeight="true" outlineLevel="0" collapsed="false">
      <c r="A46" s="166" t="n">
        <v>1</v>
      </c>
      <c r="B46" s="167" t="s">
        <v>241</v>
      </c>
      <c r="C46" s="166" t="n">
        <v>2023</v>
      </c>
      <c r="D46" s="168" t="n">
        <v>9900</v>
      </c>
    </row>
    <row r="47" customFormat="false" ht="25.5" hidden="false" customHeight="true" outlineLevel="0" collapsed="false">
      <c r="A47" s="166" t="n">
        <v>2</v>
      </c>
      <c r="B47" s="167" t="s">
        <v>242</v>
      </c>
      <c r="C47" s="166" t="n">
        <v>2023</v>
      </c>
      <c r="D47" s="168" t="n">
        <v>5077</v>
      </c>
    </row>
    <row r="48" customFormat="false" ht="20.25" hidden="false" customHeight="true" outlineLevel="0" collapsed="false">
      <c r="A48" s="166" t="n">
        <v>3</v>
      </c>
      <c r="B48" s="167" t="s">
        <v>243</v>
      </c>
      <c r="C48" s="166" t="n">
        <v>2023</v>
      </c>
      <c r="D48" s="168" t="n">
        <v>11099.1</v>
      </c>
    </row>
    <row r="49" customFormat="false" ht="20.25" hidden="false" customHeight="true" outlineLevel="0" collapsed="false">
      <c r="A49" s="10" t="s">
        <v>131</v>
      </c>
      <c r="B49" s="10"/>
      <c r="C49" s="10"/>
      <c r="D49" s="160" t="n">
        <f aca="false">SUM(D46:D48)</f>
        <v>26076.1</v>
      </c>
    </row>
    <row r="50" customFormat="false" ht="20.25" hidden="false" customHeight="true" outlineLevel="0" collapsed="false">
      <c r="A50" s="156" t="s">
        <v>244</v>
      </c>
      <c r="B50" s="156"/>
      <c r="C50" s="156"/>
      <c r="D50" s="156"/>
    </row>
    <row r="51" customFormat="false" ht="20.25" hidden="false" customHeight="true" outlineLevel="0" collapsed="false">
      <c r="A51" s="161" t="n">
        <v>1</v>
      </c>
      <c r="B51" s="169" t="s">
        <v>245</v>
      </c>
      <c r="C51" s="170" t="n">
        <v>2020</v>
      </c>
      <c r="D51" s="171" t="n">
        <v>2430.89</v>
      </c>
    </row>
    <row r="52" customFormat="false" ht="20.25" hidden="false" customHeight="true" outlineLevel="0" collapsed="false">
      <c r="A52" s="172" t="s">
        <v>131</v>
      </c>
      <c r="B52" s="172"/>
      <c r="C52" s="172"/>
      <c r="D52" s="173" t="n">
        <f aca="false">SUM(D51:D51)</f>
        <v>2430.89</v>
      </c>
    </row>
    <row r="53" customFormat="false" ht="30" hidden="false" customHeight="true" outlineLevel="0" collapsed="false">
      <c r="A53" s="156" t="s">
        <v>246</v>
      </c>
      <c r="B53" s="156"/>
      <c r="C53" s="156"/>
      <c r="D53" s="156"/>
    </row>
    <row r="54" customFormat="false" ht="20.25" hidden="false" customHeight="true" outlineLevel="0" collapsed="false">
      <c r="A54" s="157" t="n">
        <v>1</v>
      </c>
      <c r="B54" s="158" t="s">
        <v>247</v>
      </c>
      <c r="C54" s="157" t="n">
        <v>2024</v>
      </c>
      <c r="D54" s="174" t="n">
        <v>10824</v>
      </c>
    </row>
    <row r="55" customFormat="false" ht="29.25" hidden="false" customHeight="true" outlineLevel="0" collapsed="false">
      <c r="A55" s="157" t="n">
        <v>2</v>
      </c>
      <c r="B55" s="158" t="s">
        <v>248</v>
      </c>
      <c r="C55" s="157" t="n">
        <v>2025</v>
      </c>
      <c r="D55" s="174" t="n">
        <v>37730</v>
      </c>
    </row>
    <row r="56" customFormat="false" ht="20.25" hidden="false" customHeight="true" outlineLevel="0" collapsed="false">
      <c r="A56" s="10" t="s">
        <v>131</v>
      </c>
      <c r="B56" s="10"/>
      <c r="C56" s="10"/>
      <c r="D56" s="165" t="n">
        <f aca="false">SUM(D54:D55)</f>
        <v>48554</v>
      </c>
    </row>
    <row r="57" customFormat="false" ht="20.25" hidden="false" customHeight="true" outlineLevel="0" collapsed="false">
      <c r="A57" s="175" t="s">
        <v>249</v>
      </c>
      <c r="B57" s="175"/>
      <c r="C57" s="175"/>
      <c r="D57" s="175"/>
    </row>
    <row r="58" customFormat="false" ht="20.25" hidden="false" customHeight="true" outlineLevel="0" collapsed="false">
      <c r="A58" s="176" t="n">
        <v>1</v>
      </c>
      <c r="B58" s="177" t="s">
        <v>250</v>
      </c>
      <c r="C58" s="157" t="n">
        <v>2025</v>
      </c>
      <c r="D58" s="178" t="n">
        <v>6366</v>
      </c>
    </row>
    <row r="59" customFormat="false" ht="20.25" hidden="false" customHeight="true" outlineLevel="0" collapsed="false">
      <c r="A59" s="10" t="s">
        <v>131</v>
      </c>
      <c r="B59" s="10"/>
      <c r="C59" s="10"/>
      <c r="D59" s="165" t="n">
        <f aca="false">SUM(D58:D58)</f>
        <v>6366</v>
      </c>
    </row>
    <row r="60" s="115" customFormat="true" ht="34.5" hidden="false" customHeight="true" outlineLevel="0" collapsed="false">
      <c r="A60" s="179" t="s">
        <v>251</v>
      </c>
      <c r="B60" s="179"/>
      <c r="C60" s="179"/>
      <c r="D60" s="179"/>
      <c r="E60" s="114"/>
      <c r="F60" s="114"/>
      <c r="G60" s="114"/>
    </row>
    <row r="61" s="115" customFormat="true" ht="20.25" hidden="false" customHeight="true" outlineLevel="0" collapsed="false">
      <c r="A61" s="180"/>
      <c r="B61" s="181"/>
      <c r="C61" s="180"/>
      <c r="D61" s="182"/>
      <c r="E61" s="114"/>
      <c r="F61" s="114"/>
      <c r="G61" s="114"/>
    </row>
    <row r="62" customFormat="false" ht="20.25" hidden="false" customHeight="true" outlineLevel="0" collapsed="false">
      <c r="A62" s="10" t="s">
        <v>131</v>
      </c>
      <c r="B62" s="10"/>
      <c r="C62" s="10"/>
      <c r="D62" s="165" t="n">
        <f aca="false">SUM(D61:D61)</f>
        <v>0</v>
      </c>
      <c r="G62" s="183" t="n">
        <f aca="false">D59+D56+D52+D49+D44+D22</f>
        <v>497627.16</v>
      </c>
    </row>
    <row r="63" customFormat="false" ht="20.25" hidden="false" customHeight="true" outlineLevel="0" collapsed="false">
      <c r="A63" s="184"/>
      <c r="B63" s="185"/>
      <c r="C63" s="186"/>
      <c r="D63" s="187"/>
    </row>
    <row r="64" customFormat="false" ht="20.25" hidden="false" customHeight="true" outlineLevel="0" collapsed="false">
      <c r="A64" s="150"/>
      <c r="B64" s="151"/>
      <c r="C64" s="3"/>
      <c r="D64" s="152" t="s">
        <v>252</v>
      </c>
    </row>
    <row r="65" customFormat="false" ht="20.25" hidden="false" customHeight="true" outlineLevel="0" collapsed="false">
      <c r="A65" s="150"/>
      <c r="B65" s="151"/>
      <c r="C65" s="3"/>
      <c r="D65" s="153"/>
    </row>
    <row r="66" customFormat="false" ht="20.25" hidden="false" customHeight="true" outlineLevel="0" collapsed="false">
      <c r="A66" s="10" t="s">
        <v>4</v>
      </c>
      <c r="B66" s="154" t="s">
        <v>215</v>
      </c>
      <c r="C66" s="10" t="s">
        <v>216</v>
      </c>
      <c r="D66" s="155" t="s">
        <v>217</v>
      </c>
    </row>
    <row r="67" customFormat="false" ht="20.25" hidden="false" customHeight="true" outlineLevel="0" collapsed="false">
      <c r="A67" s="156" t="s">
        <v>218</v>
      </c>
      <c r="B67" s="156"/>
      <c r="C67" s="156"/>
      <c r="D67" s="156"/>
    </row>
    <row r="68" customFormat="false" ht="20.25" hidden="false" customHeight="true" outlineLevel="0" collapsed="false">
      <c r="A68" s="188" t="n">
        <v>1</v>
      </c>
      <c r="B68" s="167" t="s">
        <v>253</v>
      </c>
      <c r="C68" s="188" t="n">
        <v>2023</v>
      </c>
      <c r="D68" s="168" t="n">
        <v>46494</v>
      </c>
    </row>
    <row r="69" customFormat="false" ht="20.25" hidden="false" customHeight="true" outlineLevel="0" collapsed="false">
      <c r="A69" s="10" t="s">
        <v>131</v>
      </c>
      <c r="B69" s="10"/>
      <c r="C69" s="10"/>
      <c r="D69" s="165" t="n">
        <f aca="false">SUM(D68:D68)</f>
        <v>46494</v>
      </c>
    </row>
    <row r="70" customFormat="false" ht="20.25" hidden="false" customHeight="true" outlineLevel="0" collapsed="false">
      <c r="A70" s="156" t="s">
        <v>232</v>
      </c>
      <c r="B70" s="156"/>
      <c r="C70" s="156"/>
      <c r="D70" s="156"/>
    </row>
    <row r="71" customFormat="false" ht="20.25" hidden="false" customHeight="true" outlineLevel="0" collapsed="false">
      <c r="A71" s="189"/>
      <c r="B71" s="190"/>
      <c r="C71" s="189"/>
      <c r="D71" s="191"/>
    </row>
    <row r="72" customFormat="false" ht="20.25" hidden="false" customHeight="true" outlineLevel="0" collapsed="false">
      <c r="A72" s="10" t="s">
        <v>131</v>
      </c>
      <c r="B72" s="10"/>
      <c r="C72" s="10"/>
      <c r="D72" s="165" t="n">
        <f aca="false">SUM(D71:D71)</f>
        <v>0</v>
      </c>
    </row>
    <row r="73" customFormat="false" ht="20.25" hidden="false" customHeight="true" outlineLevel="0" collapsed="false">
      <c r="A73" s="156" t="s">
        <v>240</v>
      </c>
      <c r="B73" s="156"/>
      <c r="C73" s="156"/>
      <c r="D73" s="156"/>
    </row>
    <row r="74" customFormat="false" ht="20.25" hidden="false" customHeight="true" outlineLevel="0" collapsed="false">
      <c r="A74" s="170" t="n">
        <v>1</v>
      </c>
      <c r="B74" s="177" t="s">
        <v>254</v>
      </c>
      <c r="C74" s="192" t="n">
        <v>2023</v>
      </c>
      <c r="D74" s="193" t="n">
        <v>12746.49</v>
      </c>
    </row>
    <row r="75" customFormat="false" ht="20.25" hidden="false" customHeight="true" outlineLevel="0" collapsed="false">
      <c r="A75" s="170" t="n">
        <v>2</v>
      </c>
      <c r="B75" s="169" t="s">
        <v>255</v>
      </c>
      <c r="C75" s="192" t="n">
        <v>2023</v>
      </c>
      <c r="D75" s="193" t="n">
        <v>8350.47</v>
      </c>
    </row>
    <row r="76" customFormat="false" ht="20.25" hidden="false" customHeight="true" outlineLevel="0" collapsed="false">
      <c r="A76" s="170" t="n">
        <v>3</v>
      </c>
      <c r="B76" s="169" t="s">
        <v>256</v>
      </c>
      <c r="C76" s="192" t="n">
        <v>2023</v>
      </c>
      <c r="D76" s="193" t="n">
        <v>5549.76</v>
      </c>
    </row>
    <row r="77" customFormat="false" ht="20.25" hidden="false" customHeight="true" outlineLevel="0" collapsed="false">
      <c r="A77" s="170" t="n">
        <v>4</v>
      </c>
      <c r="B77" s="169" t="s">
        <v>257</v>
      </c>
      <c r="C77" s="192" t="n">
        <v>2023</v>
      </c>
      <c r="D77" s="193" t="n">
        <v>11068.77</v>
      </c>
    </row>
    <row r="78" customFormat="false" ht="20.25" hidden="false" customHeight="true" outlineLevel="0" collapsed="false">
      <c r="A78" s="170" t="n">
        <v>5</v>
      </c>
      <c r="B78" s="169" t="s">
        <v>258</v>
      </c>
      <c r="C78" s="192"/>
      <c r="D78" s="193" t="n">
        <v>3089.76</v>
      </c>
    </row>
    <row r="79" customFormat="false" ht="20.25" hidden="false" customHeight="true" outlineLevel="0" collapsed="false">
      <c r="A79" s="10" t="s">
        <v>131</v>
      </c>
      <c r="B79" s="10"/>
      <c r="C79" s="10"/>
      <c r="D79" s="165" t="n">
        <f aca="false">SUM(D74:D78)</f>
        <v>40805.25</v>
      </c>
    </row>
    <row r="80" customFormat="false" ht="20.25" hidden="false" customHeight="true" outlineLevel="0" collapsed="false">
      <c r="A80" s="156" t="s">
        <v>244</v>
      </c>
      <c r="B80" s="156"/>
      <c r="C80" s="156"/>
      <c r="D80" s="156"/>
    </row>
    <row r="81" customFormat="false" ht="20.25" hidden="false" customHeight="true" outlineLevel="0" collapsed="false">
      <c r="A81" s="157" t="n">
        <v>1</v>
      </c>
      <c r="B81" s="177" t="s">
        <v>259</v>
      </c>
      <c r="C81" s="157" t="n">
        <v>2020</v>
      </c>
      <c r="D81" s="194" t="n">
        <v>2650</v>
      </c>
      <c r="E81" s="195"/>
    </row>
    <row r="82" customFormat="false" ht="20.25" hidden="false" customHeight="true" outlineLevel="0" collapsed="false">
      <c r="A82" s="157" t="n">
        <v>2</v>
      </c>
      <c r="B82" s="177" t="s">
        <v>260</v>
      </c>
      <c r="C82" s="157" t="n">
        <v>2020</v>
      </c>
      <c r="D82" s="194" t="n">
        <v>1292.68</v>
      </c>
      <c r="E82" s="195"/>
    </row>
    <row r="83" customFormat="false" ht="20.25" hidden="false" customHeight="true" outlineLevel="0" collapsed="false">
      <c r="A83" s="157" t="n">
        <v>3</v>
      </c>
      <c r="B83" s="177" t="s">
        <v>261</v>
      </c>
      <c r="C83" s="157" t="n">
        <v>2020</v>
      </c>
      <c r="D83" s="194" t="n">
        <v>1490</v>
      </c>
      <c r="E83" s="195"/>
    </row>
    <row r="84" customFormat="false" ht="20.25" hidden="false" customHeight="true" outlineLevel="0" collapsed="false">
      <c r="A84" s="157" t="n">
        <v>4</v>
      </c>
      <c r="B84" s="177" t="s">
        <v>262</v>
      </c>
      <c r="C84" s="157" t="n">
        <v>2020</v>
      </c>
      <c r="D84" s="196" t="n">
        <v>3500</v>
      </c>
      <c r="E84" s="195"/>
    </row>
    <row r="85" customFormat="false" ht="20.25" hidden="false" customHeight="true" outlineLevel="0" collapsed="false">
      <c r="A85" s="157" t="n">
        <v>5</v>
      </c>
      <c r="B85" s="177" t="s">
        <v>263</v>
      </c>
      <c r="C85" s="157" t="n">
        <v>2021</v>
      </c>
      <c r="D85" s="196" t="n">
        <v>608.94</v>
      </c>
      <c r="E85" s="195"/>
    </row>
    <row r="86" customFormat="false" ht="20.25" hidden="false" customHeight="true" outlineLevel="0" collapsed="false">
      <c r="A86" s="157" t="n">
        <v>6</v>
      </c>
      <c r="B86" s="177" t="s">
        <v>264</v>
      </c>
      <c r="C86" s="157" t="n">
        <v>2022</v>
      </c>
      <c r="D86" s="196" t="n">
        <v>1569.07</v>
      </c>
      <c r="E86" s="195"/>
    </row>
    <row r="87" customFormat="false" ht="20.25" hidden="false" customHeight="true" outlineLevel="0" collapsed="false">
      <c r="A87" s="10" t="s">
        <v>131</v>
      </c>
      <c r="B87" s="10"/>
      <c r="C87" s="10"/>
      <c r="D87" s="165" t="n">
        <f aca="false">SUM(D81:D86)</f>
        <v>11110.69</v>
      </c>
    </row>
    <row r="88" customFormat="false" ht="32.25" hidden="false" customHeight="true" outlineLevel="0" collapsed="false">
      <c r="A88" s="156" t="s">
        <v>265</v>
      </c>
      <c r="B88" s="156"/>
      <c r="C88" s="156"/>
      <c r="D88" s="156"/>
    </row>
    <row r="89" customFormat="false" ht="20.25" hidden="false" customHeight="true" outlineLevel="0" collapsed="false">
      <c r="A89" s="197" t="n">
        <v>1</v>
      </c>
      <c r="B89" s="158" t="s">
        <v>266</v>
      </c>
      <c r="C89" s="157" t="n">
        <v>2020</v>
      </c>
      <c r="D89" s="174" t="n">
        <v>17629</v>
      </c>
    </row>
    <row r="90" customFormat="false" ht="20.25" hidden="false" customHeight="true" outlineLevel="0" collapsed="false">
      <c r="A90" s="197" t="n">
        <v>2</v>
      </c>
      <c r="B90" s="158" t="s">
        <v>267</v>
      </c>
      <c r="C90" s="157" t="n">
        <v>2020</v>
      </c>
      <c r="D90" s="174" t="n">
        <v>9700</v>
      </c>
    </row>
    <row r="91" customFormat="false" ht="20.25" hidden="false" customHeight="true" outlineLevel="0" collapsed="false">
      <c r="A91" s="197" t="n">
        <v>3</v>
      </c>
      <c r="B91" s="158" t="s">
        <v>268</v>
      </c>
      <c r="C91" s="157" t="n">
        <v>2020</v>
      </c>
      <c r="D91" s="174" t="n">
        <v>33000.08</v>
      </c>
    </row>
    <row r="92" customFormat="false" ht="33.75" hidden="false" customHeight="true" outlineLevel="0" collapsed="false">
      <c r="A92" s="197" t="n">
        <v>4</v>
      </c>
      <c r="B92" s="158" t="s">
        <v>269</v>
      </c>
      <c r="C92" s="157" t="n">
        <v>2020</v>
      </c>
      <c r="D92" s="174" t="n">
        <v>17500</v>
      </c>
    </row>
    <row r="93" customFormat="false" ht="33.75" hidden="false" customHeight="true" outlineLevel="0" collapsed="false">
      <c r="A93" s="197" t="n">
        <v>5</v>
      </c>
      <c r="B93" s="158" t="s">
        <v>270</v>
      </c>
      <c r="C93" s="157" t="n">
        <v>2024</v>
      </c>
      <c r="D93" s="174" t="n">
        <v>2829</v>
      </c>
    </row>
    <row r="94" customFormat="false" ht="33.75" hidden="false" customHeight="true" outlineLevel="0" collapsed="false">
      <c r="A94" s="197" t="n">
        <v>6</v>
      </c>
      <c r="B94" s="158" t="s">
        <v>271</v>
      </c>
      <c r="C94" s="157" t="n">
        <v>2025</v>
      </c>
      <c r="D94" s="174" t="n">
        <v>5700</v>
      </c>
    </row>
    <row r="95" customFormat="false" ht="20.25" hidden="false" customHeight="true" outlineLevel="0" collapsed="false">
      <c r="A95" s="10" t="s">
        <v>131</v>
      </c>
      <c r="B95" s="10"/>
      <c r="C95" s="10"/>
      <c r="D95" s="165" t="n">
        <f aca="false">SUM(D89:D94)</f>
        <v>86358.08</v>
      </c>
    </row>
    <row r="96" customFormat="false" ht="20.25" hidden="false" customHeight="true" outlineLevel="0" collapsed="false">
      <c r="A96" s="175" t="s">
        <v>249</v>
      </c>
      <c r="B96" s="175"/>
      <c r="C96" s="175"/>
      <c r="D96" s="175"/>
    </row>
    <row r="97" customFormat="false" ht="20.25" hidden="false" customHeight="true" outlineLevel="0" collapsed="false">
      <c r="A97" s="176" t="n">
        <v>1</v>
      </c>
      <c r="B97" s="177" t="s">
        <v>272</v>
      </c>
      <c r="C97" s="157" t="n">
        <v>2020</v>
      </c>
      <c r="D97" s="178" t="n">
        <v>779</v>
      </c>
    </row>
    <row r="98" customFormat="false" ht="20.25" hidden="false" customHeight="true" outlineLevel="0" collapsed="false">
      <c r="A98" s="176" t="n">
        <v>2</v>
      </c>
      <c r="B98" s="177" t="s">
        <v>273</v>
      </c>
      <c r="C98" s="157" t="n">
        <v>2020</v>
      </c>
      <c r="D98" s="178" t="n">
        <v>1037.91</v>
      </c>
    </row>
    <row r="99" customFormat="false" ht="20.25" hidden="false" customHeight="true" outlineLevel="0" collapsed="false">
      <c r="A99" s="176" t="n">
        <v>3</v>
      </c>
      <c r="B99" s="177" t="s">
        <v>273</v>
      </c>
      <c r="C99" s="157" t="n">
        <v>2020</v>
      </c>
      <c r="D99" s="178" t="n">
        <v>969.92</v>
      </c>
    </row>
    <row r="100" customFormat="false" ht="20.25" hidden="false" customHeight="true" outlineLevel="0" collapsed="false">
      <c r="A100" s="176" t="n">
        <v>4</v>
      </c>
      <c r="B100" s="177" t="s">
        <v>273</v>
      </c>
      <c r="C100" s="157" t="n">
        <v>2020</v>
      </c>
      <c r="D100" s="178" t="n">
        <v>969.92</v>
      </c>
    </row>
    <row r="101" customFormat="false" ht="20.25" hidden="false" customHeight="true" outlineLevel="0" collapsed="false">
      <c r="A101" s="176" t="n">
        <v>5</v>
      </c>
      <c r="B101" s="177" t="s">
        <v>273</v>
      </c>
      <c r="C101" s="157" t="n">
        <v>2020</v>
      </c>
      <c r="D101" s="178" t="n">
        <v>969.92</v>
      </c>
    </row>
    <row r="102" customFormat="false" ht="20.25" hidden="false" customHeight="true" outlineLevel="0" collapsed="false">
      <c r="A102" s="176" t="n">
        <v>6</v>
      </c>
      <c r="B102" s="177" t="s">
        <v>273</v>
      </c>
      <c r="C102" s="157" t="n">
        <v>2020</v>
      </c>
      <c r="D102" s="178" t="n">
        <v>969.92</v>
      </c>
    </row>
    <row r="103" customFormat="false" ht="20.25" hidden="false" customHeight="true" outlineLevel="0" collapsed="false">
      <c r="A103" s="176" t="n">
        <v>7</v>
      </c>
      <c r="B103" s="177" t="s">
        <v>273</v>
      </c>
      <c r="C103" s="157" t="n">
        <v>2020</v>
      </c>
      <c r="D103" s="178" t="n">
        <v>969.92</v>
      </c>
    </row>
    <row r="104" customFormat="false" ht="20.25" hidden="false" customHeight="true" outlineLevel="0" collapsed="false">
      <c r="A104" s="176" t="n">
        <v>8</v>
      </c>
      <c r="B104" s="177" t="s">
        <v>273</v>
      </c>
      <c r="C104" s="157" t="n">
        <v>2020</v>
      </c>
      <c r="D104" s="178" t="n">
        <v>969.92</v>
      </c>
    </row>
    <row r="105" customFormat="false" ht="20.25" hidden="false" customHeight="true" outlineLevel="0" collapsed="false">
      <c r="A105" s="176" t="n">
        <v>9</v>
      </c>
      <c r="B105" s="177" t="s">
        <v>273</v>
      </c>
      <c r="C105" s="157" t="n">
        <v>2020</v>
      </c>
      <c r="D105" s="178" t="n">
        <v>969.92</v>
      </c>
    </row>
    <row r="106" customFormat="false" ht="20.25" hidden="false" customHeight="true" outlineLevel="0" collapsed="false">
      <c r="A106" s="176" t="n">
        <v>10</v>
      </c>
      <c r="B106" s="177" t="s">
        <v>273</v>
      </c>
      <c r="C106" s="157" t="n">
        <v>2020</v>
      </c>
      <c r="D106" s="178" t="n">
        <v>969.92</v>
      </c>
    </row>
    <row r="107" customFormat="false" ht="20.25" hidden="false" customHeight="true" outlineLevel="0" collapsed="false">
      <c r="A107" s="10" t="s">
        <v>131</v>
      </c>
      <c r="B107" s="10"/>
      <c r="C107" s="10"/>
      <c r="D107" s="165" t="n">
        <f aca="false">SUM(D97:D106)</f>
        <v>9576.27</v>
      </c>
    </row>
    <row r="108" customFormat="false" ht="36" hidden="false" customHeight="true" outlineLevel="0" collapsed="false">
      <c r="A108" s="156" t="s">
        <v>251</v>
      </c>
      <c r="B108" s="156"/>
      <c r="C108" s="156"/>
      <c r="D108" s="156"/>
    </row>
    <row r="109" customFormat="false" ht="20.25" hidden="false" customHeight="true" outlineLevel="0" collapsed="false">
      <c r="A109" s="176" t="n">
        <v>1</v>
      </c>
      <c r="B109" s="198" t="s">
        <v>274</v>
      </c>
      <c r="C109" s="176" t="n">
        <v>2024</v>
      </c>
      <c r="D109" s="199" t="n">
        <v>8487</v>
      </c>
    </row>
    <row r="110" customFormat="false" ht="20.25" hidden="false" customHeight="true" outlineLevel="0" collapsed="false">
      <c r="A110" s="10" t="s">
        <v>131</v>
      </c>
      <c r="B110" s="10"/>
      <c r="C110" s="10"/>
      <c r="D110" s="165" t="n">
        <f aca="false">SUM(D109:D109)</f>
        <v>8487</v>
      </c>
      <c r="G110" s="183" t="n">
        <f aca="false">D110+D107+D95+D87+D79+D72+D69</f>
        <v>202831.29</v>
      </c>
    </row>
    <row r="111" customFormat="false" ht="25.5" hidden="false" customHeight="true" outlineLevel="0" collapsed="false"/>
    <row r="113" customFormat="false" ht="12.75" hidden="false" customHeight="false" outlineLevel="0" collapsed="false">
      <c r="G113" s="183"/>
    </row>
  </sheetData>
  <mergeCells count="28">
    <mergeCell ref="A6:D6"/>
    <mergeCell ref="A22:C22"/>
    <mergeCell ref="A23:D23"/>
    <mergeCell ref="A44:C44"/>
    <mergeCell ref="A45:D45"/>
    <mergeCell ref="A49:C49"/>
    <mergeCell ref="A50:D50"/>
    <mergeCell ref="A52:C52"/>
    <mergeCell ref="A53:D53"/>
    <mergeCell ref="A56:C56"/>
    <mergeCell ref="A57:D57"/>
    <mergeCell ref="A59:C59"/>
    <mergeCell ref="A60:D60"/>
    <mergeCell ref="A62:C62"/>
    <mergeCell ref="A67:D67"/>
    <mergeCell ref="A69:C69"/>
    <mergeCell ref="A70:D70"/>
    <mergeCell ref="A72:C72"/>
    <mergeCell ref="A73:D73"/>
    <mergeCell ref="A79:C79"/>
    <mergeCell ref="A80:D80"/>
    <mergeCell ref="A87:C87"/>
    <mergeCell ref="A88:D88"/>
    <mergeCell ref="A95:C95"/>
    <mergeCell ref="A96:D96"/>
    <mergeCell ref="A107:C107"/>
    <mergeCell ref="A108:D108"/>
    <mergeCell ref="A110:C110"/>
  </mergeCells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511811023622047"/>
  <pageSetup paperSize="9" scale="100" fitToWidth="1" fitToHeight="3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46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B1" activeCellId="0" sqref="B1"/>
    </sheetView>
  </sheetViews>
  <sheetFormatPr defaultColWidth="9.1484375" defaultRowHeight="12.75" zeroHeight="false" outlineLevelRow="0" outlineLevelCol="0"/>
  <cols>
    <col collapsed="false" customWidth="true" hidden="false" outlineLevel="0" max="1" min="1" style="200" width="6.71"/>
    <col collapsed="false" customWidth="true" hidden="false" outlineLevel="0" max="2" min="2" style="200" width="16.84"/>
    <col collapsed="false" customWidth="true" hidden="false" outlineLevel="0" max="3" min="3" style="200" width="17.42"/>
    <col collapsed="false" customWidth="true" hidden="false" outlineLevel="0" max="4" min="4" style="200" width="14.71"/>
    <col collapsed="false" customWidth="true" hidden="false" outlineLevel="0" max="5" min="5" style="200" width="10.57"/>
    <col collapsed="false" customWidth="true" hidden="false" outlineLevel="0" max="6" min="6" style="200" width="23.14"/>
    <col collapsed="false" customWidth="true" hidden="false" outlineLevel="0" max="7" min="7" style="200" width="11.43"/>
    <col collapsed="false" customWidth="true" hidden="false" outlineLevel="0" max="8" min="8" style="200" width="14"/>
    <col collapsed="false" customWidth="true" hidden="false" outlineLevel="0" max="9" min="9" style="200" width="7.16"/>
    <col collapsed="false" customWidth="true" hidden="false" outlineLevel="0" max="10" min="10" style="200" width="13"/>
    <col collapsed="false" customWidth="true" hidden="false" outlineLevel="0" max="11" min="11" style="200" width="13.42"/>
    <col collapsed="false" customWidth="true" hidden="false" outlineLevel="0" max="12" min="12" style="200" width="7.57"/>
    <col collapsed="false" customWidth="true" hidden="false" outlineLevel="0" max="13" min="13" style="200" width="20.29"/>
    <col collapsed="false" customWidth="true" hidden="false" outlineLevel="0" max="14" min="14" style="200" width="13.86"/>
    <col collapsed="false" customWidth="true" hidden="false" outlineLevel="0" max="15" min="15" style="200" width="27.57"/>
    <col collapsed="false" customWidth="true" hidden="false" outlineLevel="0" max="16" min="16" style="200" width="18.71"/>
    <col collapsed="false" customWidth="true" hidden="false" outlineLevel="0" max="17" min="17" style="200" width="12.42"/>
    <col collapsed="false" customWidth="true" hidden="false" outlineLevel="0" max="18" min="18" style="200" width="13.57"/>
    <col collapsed="false" customWidth="true" hidden="false" outlineLevel="0" max="19" min="19" style="200" width="13.71"/>
    <col collapsed="false" customWidth="true" hidden="false" outlineLevel="0" max="20" min="20" style="200" width="19.14"/>
    <col collapsed="false" customWidth="false" hidden="false" outlineLevel="0" max="16384" min="21" style="200" width="9.14"/>
  </cols>
  <sheetData>
    <row r="1" customFormat="false" ht="12.75" hidden="false" customHeight="false" outlineLevel="0" collapsed="false">
      <c r="B1" s="3" t="s">
        <v>1</v>
      </c>
      <c r="O1" s="201"/>
      <c r="P1" s="201"/>
      <c r="T1" s="202" t="s">
        <v>275</v>
      </c>
    </row>
    <row r="2" customFormat="false" ht="12.75" hidden="false" customHeight="true" outlineLevel="0" collapsed="false">
      <c r="B2" s="9"/>
      <c r="C2" s="9"/>
      <c r="D2" s="9"/>
      <c r="E2" s="9"/>
      <c r="F2" s="9"/>
      <c r="G2" s="9"/>
      <c r="H2" s="9"/>
      <c r="I2" s="9"/>
      <c r="J2" s="9"/>
      <c r="K2" s="9"/>
      <c r="O2" s="201"/>
      <c r="P2" s="201"/>
      <c r="T2" s="202" t="s">
        <v>276</v>
      </c>
    </row>
    <row r="3" customFormat="false" ht="12.75" hidden="false" customHeight="false" outlineLevel="0" collapsed="false">
      <c r="O3" s="201"/>
      <c r="P3" s="201"/>
      <c r="T3" s="203"/>
    </row>
    <row r="4" customFormat="false" ht="12.75" hidden="false" customHeight="false" outlineLevel="0" collapsed="false">
      <c r="A4" s="204" t="s">
        <v>277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customFormat="false" ht="12.75" hidden="false" customHeight="true" outlineLevel="0" collapsed="false">
      <c r="A5" s="205" t="s">
        <v>201</v>
      </c>
      <c r="B5" s="205" t="s">
        <v>278</v>
      </c>
      <c r="C5" s="205" t="s">
        <v>279</v>
      </c>
      <c r="D5" s="205" t="s">
        <v>280</v>
      </c>
      <c r="E5" s="205" t="s">
        <v>281</v>
      </c>
      <c r="F5" s="205" t="s">
        <v>282</v>
      </c>
      <c r="G5" s="205" t="s">
        <v>283</v>
      </c>
      <c r="H5" s="205" t="s">
        <v>284</v>
      </c>
      <c r="I5" s="205" t="s">
        <v>285</v>
      </c>
      <c r="J5" s="205" t="s">
        <v>286</v>
      </c>
      <c r="K5" s="205" t="s">
        <v>287</v>
      </c>
      <c r="L5" s="205" t="s">
        <v>288</v>
      </c>
      <c r="M5" s="205" t="s">
        <v>289</v>
      </c>
      <c r="N5" s="205" t="s">
        <v>290</v>
      </c>
      <c r="O5" s="206" t="s">
        <v>291</v>
      </c>
      <c r="P5" s="206" t="s">
        <v>292</v>
      </c>
      <c r="Q5" s="205" t="s">
        <v>293</v>
      </c>
      <c r="R5" s="205"/>
      <c r="S5" s="205" t="s">
        <v>294</v>
      </c>
      <c r="T5" s="205"/>
    </row>
    <row r="6" customFormat="false" ht="30.75" hidden="false" customHeight="true" outlineLevel="0" collapsed="false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6"/>
      <c r="P6" s="206"/>
      <c r="Q6" s="205"/>
      <c r="R6" s="205"/>
      <c r="S6" s="205"/>
      <c r="T6" s="205"/>
    </row>
    <row r="7" customFormat="false" ht="30.75" hidden="false" customHeight="true" outlineLevel="0" collapsed="false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6"/>
      <c r="P7" s="206"/>
      <c r="Q7" s="205" t="s">
        <v>295</v>
      </c>
      <c r="R7" s="205" t="s">
        <v>296</v>
      </c>
      <c r="S7" s="205" t="s">
        <v>295</v>
      </c>
      <c r="T7" s="205" t="s">
        <v>296</v>
      </c>
    </row>
    <row r="8" customFormat="false" ht="22.5" hidden="false" customHeight="true" outlineLevel="0" collapsed="false">
      <c r="A8" s="207" t="s">
        <v>297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customFormat="false" ht="48" hidden="false" customHeight="true" outlineLevel="0" collapsed="false">
      <c r="A9" s="208" t="n">
        <v>1</v>
      </c>
      <c r="B9" s="208" t="s">
        <v>298</v>
      </c>
      <c r="C9" s="208" t="s">
        <v>298</v>
      </c>
      <c r="D9" s="209" t="s">
        <v>299</v>
      </c>
      <c r="E9" s="210" t="s">
        <v>300</v>
      </c>
      <c r="F9" s="210" t="s">
        <v>301</v>
      </c>
      <c r="G9" s="209" t="s">
        <v>302</v>
      </c>
      <c r="H9" s="209" t="s">
        <v>303</v>
      </c>
      <c r="I9" s="209" t="n">
        <v>2</v>
      </c>
      <c r="J9" s="211" t="n">
        <v>43445</v>
      </c>
      <c r="K9" s="209" t="n">
        <v>5</v>
      </c>
      <c r="L9" s="209" t="n">
        <v>2018</v>
      </c>
      <c r="M9" s="209"/>
      <c r="N9" s="209" t="s">
        <v>304</v>
      </c>
      <c r="O9" s="212" t="n">
        <v>64300</v>
      </c>
      <c r="P9" s="212" t="s">
        <v>305</v>
      </c>
      <c r="Q9" s="213" t="s">
        <v>306</v>
      </c>
      <c r="R9" s="214" t="s">
        <v>307</v>
      </c>
      <c r="S9" s="213" t="s">
        <v>306</v>
      </c>
      <c r="T9" s="214" t="s">
        <v>307</v>
      </c>
    </row>
    <row r="10" customFormat="false" ht="48" hidden="false" customHeight="true" outlineLevel="0" collapsed="false">
      <c r="A10" s="208" t="n">
        <v>2</v>
      </c>
      <c r="B10" s="208" t="s">
        <v>14</v>
      </c>
      <c r="C10" s="208" t="s">
        <v>14</v>
      </c>
      <c r="D10" s="209" t="s">
        <v>308</v>
      </c>
      <c r="E10" s="210" t="s">
        <v>309</v>
      </c>
      <c r="F10" s="210" t="s">
        <v>310</v>
      </c>
      <c r="G10" s="209" t="s">
        <v>311</v>
      </c>
      <c r="H10" s="209" t="s">
        <v>312</v>
      </c>
      <c r="I10" s="209"/>
      <c r="J10" s="211"/>
      <c r="K10" s="209" t="n">
        <v>750</v>
      </c>
      <c r="L10" s="209" t="n">
        <v>2013</v>
      </c>
      <c r="M10" s="209"/>
      <c r="N10" s="209"/>
      <c r="O10" s="212"/>
      <c r="P10" s="212" t="s">
        <v>305</v>
      </c>
      <c r="Q10" s="215" t="s">
        <v>313</v>
      </c>
      <c r="R10" s="215" t="s">
        <v>314</v>
      </c>
      <c r="S10" s="215"/>
      <c r="T10" s="215"/>
    </row>
    <row r="11" customFormat="false" ht="48" hidden="false" customHeight="true" outlineLevel="0" collapsed="false">
      <c r="A11" s="208" t="n">
        <v>3</v>
      </c>
      <c r="B11" s="208" t="s">
        <v>14</v>
      </c>
      <c r="C11" s="208" t="s">
        <v>14</v>
      </c>
      <c r="D11" s="209" t="s">
        <v>315</v>
      </c>
      <c r="E11" s="210" t="s">
        <v>316</v>
      </c>
      <c r="F11" s="210" t="s">
        <v>317</v>
      </c>
      <c r="G11" s="209" t="s">
        <v>318</v>
      </c>
      <c r="H11" s="209" t="s">
        <v>319</v>
      </c>
      <c r="I11" s="209"/>
      <c r="J11" s="211" t="s">
        <v>320</v>
      </c>
      <c r="K11" s="209" t="n">
        <v>750</v>
      </c>
      <c r="L11" s="209" t="n">
        <v>2014</v>
      </c>
      <c r="M11" s="209"/>
      <c r="N11" s="209"/>
      <c r="O11" s="212"/>
      <c r="P11" s="212" t="s">
        <v>321</v>
      </c>
      <c r="Q11" s="214" t="s">
        <v>322</v>
      </c>
      <c r="R11" s="214" t="s">
        <v>323</v>
      </c>
      <c r="S11" s="215"/>
      <c r="T11" s="215"/>
    </row>
    <row r="12" customFormat="false" ht="48" hidden="false" customHeight="true" outlineLevel="0" collapsed="false">
      <c r="A12" s="208" t="n">
        <v>4</v>
      </c>
      <c r="B12" s="208" t="s">
        <v>298</v>
      </c>
      <c r="C12" s="208" t="s">
        <v>14</v>
      </c>
      <c r="D12" s="209" t="s">
        <v>324</v>
      </c>
      <c r="E12" s="210"/>
      <c r="F12" s="210" t="s">
        <v>325</v>
      </c>
      <c r="G12" s="209" t="s">
        <v>326</v>
      </c>
      <c r="H12" s="209" t="s">
        <v>312</v>
      </c>
      <c r="I12" s="209"/>
      <c r="J12" s="211" t="n">
        <v>43956</v>
      </c>
      <c r="K12" s="209" t="n">
        <v>585</v>
      </c>
      <c r="L12" s="209" t="n">
        <v>2020</v>
      </c>
      <c r="M12" s="209"/>
      <c r="N12" s="209"/>
      <c r="O12" s="212"/>
      <c r="P12" s="212" t="s">
        <v>321</v>
      </c>
      <c r="Q12" s="214" t="s">
        <v>327</v>
      </c>
      <c r="R12" s="214" t="s">
        <v>328</v>
      </c>
      <c r="S12" s="215"/>
      <c r="T12" s="215"/>
    </row>
    <row r="13" customFormat="false" ht="48" hidden="false" customHeight="true" outlineLevel="0" collapsed="false">
      <c r="A13" s="208" t="n">
        <v>5</v>
      </c>
      <c r="B13" s="208" t="s">
        <v>298</v>
      </c>
      <c r="C13" s="208" t="s">
        <v>298</v>
      </c>
      <c r="D13" s="209" t="s">
        <v>329</v>
      </c>
      <c r="E13" s="210" t="s">
        <v>330</v>
      </c>
      <c r="F13" s="210" t="s">
        <v>331</v>
      </c>
      <c r="G13" s="209" t="s">
        <v>332</v>
      </c>
      <c r="H13" s="209" t="s">
        <v>303</v>
      </c>
      <c r="I13" s="209" t="n">
        <v>2</v>
      </c>
      <c r="J13" s="209" t="n">
        <v>2006</v>
      </c>
      <c r="K13" s="209"/>
      <c r="L13" s="209" t="n">
        <v>2006</v>
      </c>
      <c r="M13" s="209" t="s">
        <v>333</v>
      </c>
      <c r="N13" s="216" t="n">
        <v>354064</v>
      </c>
      <c r="O13" s="212" t="n">
        <v>15000</v>
      </c>
      <c r="P13" s="212" t="s">
        <v>305</v>
      </c>
      <c r="Q13" s="215" t="s">
        <v>334</v>
      </c>
      <c r="R13" s="215" t="s">
        <v>335</v>
      </c>
      <c r="S13" s="215" t="s">
        <v>334</v>
      </c>
      <c r="T13" s="215" t="s">
        <v>335</v>
      </c>
    </row>
    <row r="14" customFormat="false" ht="48" hidden="false" customHeight="true" outlineLevel="0" collapsed="false">
      <c r="A14" s="208" t="n">
        <v>6</v>
      </c>
      <c r="B14" s="208" t="s">
        <v>298</v>
      </c>
      <c r="C14" s="208" t="s">
        <v>298</v>
      </c>
      <c r="D14" s="209" t="s">
        <v>336</v>
      </c>
      <c r="E14" s="210"/>
      <c r="F14" s="210" t="s">
        <v>337</v>
      </c>
      <c r="G14" s="209" t="s">
        <v>338</v>
      </c>
      <c r="H14" s="209" t="s">
        <v>339</v>
      </c>
      <c r="I14" s="209" t="n">
        <v>2156</v>
      </c>
      <c r="J14" s="217" t="n">
        <v>44540</v>
      </c>
      <c r="K14" s="209" t="n">
        <v>1</v>
      </c>
      <c r="L14" s="209" t="n">
        <v>2021</v>
      </c>
      <c r="M14" s="209" t="s">
        <v>340</v>
      </c>
      <c r="N14" s="216" t="s">
        <v>341</v>
      </c>
      <c r="O14" s="212" t="n">
        <v>66500</v>
      </c>
      <c r="P14" s="212" t="s">
        <v>305</v>
      </c>
      <c r="Q14" s="214" t="s">
        <v>342</v>
      </c>
      <c r="R14" s="214" t="s">
        <v>343</v>
      </c>
      <c r="S14" s="214" t="s">
        <v>344</v>
      </c>
      <c r="T14" s="214" t="s">
        <v>345</v>
      </c>
    </row>
    <row r="15" customFormat="false" ht="48" hidden="false" customHeight="true" outlineLevel="0" collapsed="false">
      <c r="A15" s="208" t="n">
        <v>7</v>
      </c>
      <c r="B15" s="208" t="s">
        <v>298</v>
      </c>
      <c r="C15" s="208" t="s">
        <v>298</v>
      </c>
      <c r="D15" s="209" t="s">
        <v>346</v>
      </c>
      <c r="E15" s="210" t="s">
        <v>347</v>
      </c>
      <c r="F15" s="210" t="s">
        <v>348</v>
      </c>
      <c r="G15" s="209" t="s">
        <v>349</v>
      </c>
      <c r="H15" s="209" t="s">
        <v>350</v>
      </c>
      <c r="I15" s="209"/>
      <c r="J15" s="217" t="n">
        <v>44768</v>
      </c>
      <c r="K15" s="209"/>
      <c r="L15" s="209" t="n">
        <v>2022</v>
      </c>
      <c r="M15" s="209"/>
      <c r="N15" s="216"/>
      <c r="O15" s="212" t="n">
        <v>27400</v>
      </c>
      <c r="P15" s="212" t="s">
        <v>351</v>
      </c>
      <c r="Q15" s="214" t="s">
        <v>352</v>
      </c>
      <c r="R15" s="214" t="s">
        <v>353</v>
      </c>
      <c r="S15" s="214" t="s">
        <v>352</v>
      </c>
      <c r="T15" s="214" t="s">
        <v>354</v>
      </c>
    </row>
    <row r="16" customFormat="false" ht="48" hidden="false" customHeight="true" outlineLevel="0" collapsed="false">
      <c r="A16" s="208" t="n">
        <v>8</v>
      </c>
      <c r="B16" s="208" t="s">
        <v>298</v>
      </c>
      <c r="C16" s="208" t="s">
        <v>298</v>
      </c>
      <c r="D16" s="209" t="s">
        <v>355</v>
      </c>
      <c r="E16" s="210" t="s">
        <v>356</v>
      </c>
      <c r="F16" s="210" t="s">
        <v>357</v>
      </c>
      <c r="G16" s="209" t="s">
        <v>358</v>
      </c>
      <c r="H16" s="209" t="s">
        <v>359</v>
      </c>
      <c r="I16" s="209" t="n">
        <v>1997</v>
      </c>
      <c r="J16" s="217" t="n">
        <v>44908</v>
      </c>
      <c r="K16" s="209" t="n">
        <v>9</v>
      </c>
      <c r="L16" s="209" t="n">
        <v>2022</v>
      </c>
      <c r="M16" s="209"/>
      <c r="N16" s="216"/>
      <c r="O16" s="212" t="n">
        <v>132500</v>
      </c>
      <c r="P16" s="212" t="s">
        <v>305</v>
      </c>
      <c r="Q16" s="214" t="s">
        <v>360</v>
      </c>
      <c r="R16" s="214" t="s">
        <v>361</v>
      </c>
      <c r="S16" s="214" t="s">
        <v>360</v>
      </c>
      <c r="T16" s="214" t="s">
        <v>361</v>
      </c>
    </row>
    <row r="17" customFormat="false" ht="48" hidden="false" customHeight="true" outlineLevel="0" collapsed="false">
      <c r="A17" s="208" t="n">
        <v>9</v>
      </c>
      <c r="B17" s="208" t="s">
        <v>298</v>
      </c>
      <c r="C17" s="208" t="s">
        <v>362</v>
      </c>
      <c r="D17" s="209" t="s">
        <v>363</v>
      </c>
      <c r="E17" s="210" t="s">
        <v>364</v>
      </c>
      <c r="F17" s="210" t="s">
        <v>365</v>
      </c>
      <c r="G17" s="209" t="s">
        <v>366</v>
      </c>
      <c r="H17" s="209" t="s">
        <v>367</v>
      </c>
      <c r="I17" s="209" t="n">
        <v>11100</v>
      </c>
      <c r="J17" s="217" t="n">
        <v>34922</v>
      </c>
      <c r="K17" s="209" t="n">
        <v>6</v>
      </c>
      <c r="L17" s="209" t="n">
        <v>1995</v>
      </c>
      <c r="M17" s="209" t="s">
        <v>368</v>
      </c>
      <c r="N17" s="216" t="n">
        <v>42410</v>
      </c>
      <c r="O17" s="218"/>
      <c r="P17" s="212" t="s">
        <v>369</v>
      </c>
      <c r="Q17" s="214" t="s">
        <v>370</v>
      </c>
      <c r="R17" s="214" t="s">
        <v>371</v>
      </c>
      <c r="S17" s="214"/>
      <c r="T17" s="214"/>
    </row>
    <row r="18" customFormat="false" ht="48" hidden="false" customHeight="true" outlineLevel="0" collapsed="false">
      <c r="A18" s="207" t="s">
        <v>372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</row>
    <row r="19" customFormat="false" ht="48" hidden="false" customHeight="true" outlineLevel="0" collapsed="false">
      <c r="A19" s="208" t="n">
        <v>10</v>
      </c>
      <c r="B19" s="208" t="s">
        <v>298</v>
      </c>
      <c r="C19" s="208" t="s">
        <v>373</v>
      </c>
      <c r="D19" s="209" t="s">
        <v>329</v>
      </c>
      <c r="E19" s="210" t="s">
        <v>374</v>
      </c>
      <c r="F19" s="210" t="s">
        <v>375</v>
      </c>
      <c r="G19" s="209" t="s">
        <v>376</v>
      </c>
      <c r="H19" s="209" t="s">
        <v>377</v>
      </c>
      <c r="I19" s="209" t="n">
        <v>2953</v>
      </c>
      <c r="J19" s="211"/>
      <c r="K19" s="209"/>
      <c r="L19" s="209" t="n">
        <v>2006</v>
      </c>
      <c r="M19" s="209"/>
      <c r="N19" s="209"/>
      <c r="O19" s="212"/>
      <c r="P19" s="212" t="s">
        <v>369</v>
      </c>
      <c r="Q19" s="215" t="s">
        <v>378</v>
      </c>
      <c r="R19" s="215" t="s">
        <v>379</v>
      </c>
      <c r="S19" s="215"/>
      <c r="T19" s="215"/>
    </row>
    <row r="20" customFormat="false" ht="48" hidden="false" customHeight="true" outlineLevel="0" collapsed="false">
      <c r="A20" s="208" t="n">
        <v>11</v>
      </c>
      <c r="B20" s="208" t="s">
        <v>14</v>
      </c>
      <c r="C20" s="208" t="s">
        <v>380</v>
      </c>
      <c r="D20" s="209" t="s">
        <v>381</v>
      </c>
      <c r="E20" s="209" t="s">
        <v>382</v>
      </c>
      <c r="F20" s="209" t="s">
        <v>383</v>
      </c>
      <c r="G20" s="209" t="s">
        <v>384</v>
      </c>
      <c r="H20" s="209" t="s">
        <v>385</v>
      </c>
      <c r="I20" s="209" t="n">
        <v>6999</v>
      </c>
      <c r="J20" s="211" t="s">
        <v>386</v>
      </c>
      <c r="K20" s="209" t="n">
        <v>8</v>
      </c>
      <c r="L20" s="209" t="n">
        <v>1996</v>
      </c>
      <c r="M20" s="209"/>
      <c r="N20" s="209"/>
      <c r="O20" s="212"/>
      <c r="P20" s="212" t="s">
        <v>369</v>
      </c>
      <c r="Q20" s="215" t="s">
        <v>387</v>
      </c>
      <c r="R20" s="215" t="s">
        <v>388</v>
      </c>
      <c r="S20" s="219"/>
      <c r="T20" s="219"/>
    </row>
    <row r="21" customFormat="false" ht="48" hidden="false" customHeight="true" outlineLevel="0" collapsed="false">
      <c r="A21" s="208" t="n">
        <v>12</v>
      </c>
      <c r="B21" s="220" t="s">
        <v>14</v>
      </c>
      <c r="C21" s="220" t="s">
        <v>14</v>
      </c>
      <c r="D21" s="209" t="s">
        <v>389</v>
      </c>
      <c r="E21" s="209" t="s">
        <v>390</v>
      </c>
      <c r="F21" s="209" t="s">
        <v>391</v>
      </c>
      <c r="G21" s="209" t="s">
        <v>392</v>
      </c>
      <c r="H21" s="209" t="s">
        <v>303</v>
      </c>
      <c r="I21" s="209" t="n">
        <v>2461</v>
      </c>
      <c r="J21" s="211" t="s">
        <v>393</v>
      </c>
      <c r="K21" s="209" t="n">
        <v>9</v>
      </c>
      <c r="L21" s="209" t="n">
        <v>2003</v>
      </c>
      <c r="M21" s="209"/>
      <c r="N21" s="212"/>
      <c r="O21" s="221"/>
      <c r="P21" s="212" t="s">
        <v>369</v>
      </c>
      <c r="Q21" s="215" t="s">
        <v>394</v>
      </c>
      <c r="R21" s="215" t="s">
        <v>395</v>
      </c>
      <c r="S21" s="215"/>
      <c r="T21" s="219"/>
    </row>
    <row r="22" customFormat="false" ht="48" hidden="false" customHeight="true" outlineLevel="0" collapsed="false">
      <c r="A22" s="208" t="n">
        <v>13</v>
      </c>
      <c r="B22" s="208" t="s">
        <v>373</v>
      </c>
      <c r="C22" s="208" t="s">
        <v>373</v>
      </c>
      <c r="D22" s="209" t="s">
        <v>396</v>
      </c>
      <c r="E22" s="209" t="s">
        <v>397</v>
      </c>
      <c r="F22" s="222" t="s">
        <v>398</v>
      </c>
      <c r="G22" s="209" t="s">
        <v>399</v>
      </c>
      <c r="H22" s="209" t="s">
        <v>385</v>
      </c>
      <c r="I22" s="209" t="n">
        <v>6871</v>
      </c>
      <c r="J22" s="211" t="n">
        <v>43766</v>
      </c>
      <c r="K22" s="209" t="n">
        <v>6</v>
      </c>
      <c r="L22" s="209" t="n">
        <v>2019</v>
      </c>
      <c r="M22" s="209" t="s">
        <v>400</v>
      </c>
      <c r="N22" s="209"/>
      <c r="O22" s="212" t="n">
        <v>720000</v>
      </c>
      <c r="P22" s="212" t="s">
        <v>305</v>
      </c>
      <c r="Q22" s="214" t="s">
        <v>401</v>
      </c>
      <c r="R22" s="214" t="s">
        <v>402</v>
      </c>
      <c r="S22" s="214" t="s">
        <v>401</v>
      </c>
      <c r="T22" s="214" t="s">
        <v>402</v>
      </c>
    </row>
    <row r="23" customFormat="false" ht="48" hidden="false" customHeight="true" outlineLevel="0" collapsed="false">
      <c r="A23" s="208" t="n">
        <v>14</v>
      </c>
      <c r="B23" s="208" t="s">
        <v>373</v>
      </c>
      <c r="C23" s="208" t="s">
        <v>373</v>
      </c>
      <c r="D23" s="209" t="s">
        <v>355</v>
      </c>
      <c r="E23" s="209" t="s">
        <v>403</v>
      </c>
      <c r="F23" s="222" t="s">
        <v>404</v>
      </c>
      <c r="G23" s="209" t="s">
        <v>405</v>
      </c>
      <c r="H23" s="209" t="s">
        <v>406</v>
      </c>
      <c r="I23" s="209" t="n">
        <v>1995</v>
      </c>
      <c r="J23" s="211" t="n">
        <v>40336</v>
      </c>
      <c r="K23" s="209" t="n">
        <v>9</v>
      </c>
      <c r="L23" s="209" t="n">
        <v>2010</v>
      </c>
      <c r="M23" s="209"/>
      <c r="N23" s="209"/>
      <c r="O23" s="212"/>
      <c r="P23" s="212" t="s">
        <v>369</v>
      </c>
      <c r="Q23" s="214" t="s">
        <v>407</v>
      </c>
      <c r="R23" s="214" t="s">
        <v>408</v>
      </c>
      <c r="S23" s="214"/>
      <c r="T23" s="214"/>
    </row>
    <row r="24" customFormat="false" ht="48" hidden="false" customHeight="true" outlineLevel="0" collapsed="false">
      <c r="A24" s="208" t="n">
        <v>15</v>
      </c>
      <c r="B24" s="208" t="s">
        <v>14</v>
      </c>
      <c r="C24" s="208" t="s">
        <v>409</v>
      </c>
      <c r="D24" s="209" t="s">
        <v>410</v>
      </c>
      <c r="E24" s="209" t="s">
        <v>411</v>
      </c>
      <c r="F24" s="210" t="s">
        <v>412</v>
      </c>
      <c r="G24" s="209" t="s">
        <v>413</v>
      </c>
      <c r="H24" s="209" t="s">
        <v>367</v>
      </c>
      <c r="I24" s="209" t="n">
        <v>6842</v>
      </c>
      <c r="J24" s="211" t="s">
        <v>414</v>
      </c>
      <c r="K24" s="209" t="s">
        <v>415</v>
      </c>
      <c r="L24" s="209" t="n">
        <v>1983</v>
      </c>
      <c r="M24" s="209"/>
      <c r="N24" s="212"/>
      <c r="O24" s="221"/>
      <c r="P24" s="212" t="s">
        <v>369</v>
      </c>
      <c r="Q24" s="215" t="s">
        <v>416</v>
      </c>
      <c r="R24" s="215" t="s">
        <v>417</v>
      </c>
      <c r="S24" s="219"/>
      <c r="T24" s="221"/>
    </row>
    <row r="25" customFormat="false" ht="48" hidden="false" customHeight="true" outlineLevel="0" collapsed="false">
      <c r="A25" s="208" t="n">
        <v>16</v>
      </c>
      <c r="B25" s="208" t="s">
        <v>373</v>
      </c>
      <c r="C25" s="208" t="s">
        <v>373</v>
      </c>
      <c r="D25" s="209" t="s">
        <v>418</v>
      </c>
      <c r="E25" s="209" t="s">
        <v>419</v>
      </c>
      <c r="F25" s="210" t="s">
        <v>420</v>
      </c>
      <c r="G25" s="209" t="s">
        <v>421</v>
      </c>
      <c r="H25" s="209" t="s">
        <v>367</v>
      </c>
      <c r="I25" s="209" t="n">
        <v>2998</v>
      </c>
      <c r="J25" s="211" t="n">
        <v>45244</v>
      </c>
      <c r="K25" s="209" t="n">
        <v>6</v>
      </c>
      <c r="L25" s="209" t="n">
        <v>2023</v>
      </c>
      <c r="M25" s="209"/>
      <c r="N25" s="212"/>
      <c r="O25" s="223" t="n">
        <v>474400</v>
      </c>
      <c r="P25" s="212" t="s">
        <v>305</v>
      </c>
      <c r="Q25" s="214" t="s">
        <v>422</v>
      </c>
      <c r="R25" s="214" t="s">
        <v>423</v>
      </c>
      <c r="S25" s="214" t="s">
        <v>422</v>
      </c>
      <c r="T25" s="214" t="s">
        <v>423</v>
      </c>
    </row>
    <row r="26" customFormat="false" ht="48" hidden="false" customHeight="true" outlineLevel="0" collapsed="false">
      <c r="A26" s="207" t="s">
        <v>424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</row>
    <row r="27" customFormat="false" ht="48" hidden="false" customHeight="true" outlineLevel="0" collapsed="false">
      <c r="A27" s="208" t="n">
        <v>17</v>
      </c>
      <c r="B27" s="208" t="s">
        <v>425</v>
      </c>
      <c r="C27" s="208" t="s">
        <v>425</v>
      </c>
      <c r="D27" s="209" t="s">
        <v>426</v>
      </c>
      <c r="E27" s="210" t="s">
        <v>427</v>
      </c>
      <c r="F27" s="209" t="s">
        <v>428</v>
      </c>
      <c r="G27" s="209" t="s">
        <v>429</v>
      </c>
      <c r="H27" s="209" t="s">
        <v>367</v>
      </c>
      <c r="I27" s="209" t="n">
        <v>2402</v>
      </c>
      <c r="J27" s="211" t="s">
        <v>430</v>
      </c>
      <c r="K27" s="209" t="s">
        <v>431</v>
      </c>
      <c r="L27" s="209" t="n">
        <v>2010</v>
      </c>
      <c r="M27" s="209"/>
      <c r="N27" s="209"/>
      <c r="O27" s="212"/>
      <c r="P27" s="212" t="s">
        <v>369</v>
      </c>
      <c r="Q27" s="214" t="s">
        <v>432</v>
      </c>
      <c r="R27" s="215" t="s">
        <v>433</v>
      </c>
      <c r="S27" s="215"/>
      <c r="T27" s="215"/>
    </row>
    <row r="28" customFormat="false" ht="48" hidden="false" customHeight="true" outlineLevel="0" collapsed="false">
      <c r="A28" s="208" t="n">
        <v>18</v>
      </c>
      <c r="B28" s="208" t="s">
        <v>425</v>
      </c>
      <c r="C28" s="208" t="s">
        <v>425</v>
      </c>
      <c r="D28" s="209" t="s">
        <v>434</v>
      </c>
      <c r="E28" s="209" t="s">
        <v>435</v>
      </c>
      <c r="F28" s="209" t="s">
        <v>436</v>
      </c>
      <c r="G28" s="209" t="s">
        <v>437</v>
      </c>
      <c r="H28" s="209" t="s">
        <v>438</v>
      </c>
      <c r="I28" s="209"/>
      <c r="J28" s="209" t="s">
        <v>439</v>
      </c>
      <c r="K28" s="209" t="n">
        <v>370</v>
      </c>
      <c r="L28" s="209" t="n">
        <v>2010</v>
      </c>
      <c r="M28" s="209"/>
      <c r="N28" s="209"/>
      <c r="O28" s="212"/>
      <c r="P28" s="212" t="s">
        <v>321</v>
      </c>
      <c r="Q28" s="214" t="s">
        <v>440</v>
      </c>
      <c r="R28" s="215" t="s">
        <v>441</v>
      </c>
      <c r="S28" s="215"/>
      <c r="T28" s="215"/>
    </row>
    <row r="29" customFormat="false" ht="48" hidden="false" customHeight="true" outlineLevel="0" collapsed="false">
      <c r="A29" s="207" t="s">
        <v>442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</row>
    <row r="30" customFormat="false" ht="48" hidden="false" customHeight="true" outlineLevel="0" collapsed="false">
      <c r="A30" s="208" t="n">
        <v>19</v>
      </c>
      <c r="B30" s="209" t="s">
        <v>380</v>
      </c>
      <c r="C30" s="209" t="s">
        <v>380</v>
      </c>
      <c r="D30" s="209" t="s">
        <v>418</v>
      </c>
      <c r="E30" s="209" t="s">
        <v>443</v>
      </c>
      <c r="F30" s="209" t="s">
        <v>444</v>
      </c>
      <c r="G30" s="209" t="s">
        <v>445</v>
      </c>
      <c r="H30" s="209" t="s">
        <v>385</v>
      </c>
      <c r="I30" s="209" t="n">
        <v>2800</v>
      </c>
      <c r="J30" s="209" t="s">
        <v>446</v>
      </c>
      <c r="K30" s="209" t="s">
        <v>447</v>
      </c>
      <c r="L30" s="209" t="n">
        <v>2002</v>
      </c>
      <c r="M30" s="209"/>
      <c r="N30" s="209"/>
      <c r="O30" s="212"/>
      <c r="P30" s="212" t="s">
        <v>369</v>
      </c>
      <c r="Q30" s="215" t="s">
        <v>448</v>
      </c>
      <c r="R30" s="214" t="s">
        <v>449</v>
      </c>
      <c r="S30" s="215"/>
      <c r="T30" s="215"/>
    </row>
    <row r="31" customFormat="false" ht="48" hidden="false" customHeight="true" outlineLevel="0" collapsed="false">
      <c r="A31" s="224" t="n">
        <v>20</v>
      </c>
      <c r="B31" s="209" t="s">
        <v>380</v>
      </c>
      <c r="C31" s="209" t="s">
        <v>380</v>
      </c>
      <c r="D31" s="224" t="s">
        <v>450</v>
      </c>
      <c r="E31" s="224"/>
      <c r="F31" s="224" t="s">
        <v>451</v>
      </c>
      <c r="G31" s="224" t="s">
        <v>452</v>
      </c>
      <c r="H31" s="224" t="s">
        <v>453</v>
      </c>
      <c r="I31" s="224"/>
      <c r="J31" s="225" t="n">
        <v>43782</v>
      </c>
      <c r="K31" s="224" t="s">
        <v>454</v>
      </c>
      <c r="L31" s="224" t="n">
        <v>2019</v>
      </c>
      <c r="M31" s="224"/>
      <c r="N31" s="224"/>
      <c r="O31" s="224"/>
      <c r="P31" s="212" t="s">
        <v>321</v>
      </c>
      <c r="Q31" s="214" t="s">
        <v>455</v>
      </c>
      <c r="R31" s="214" t="s">
        <v>456</v>
      </c>
      <c r="S31" s="224"/>
      <c r="T31" s="224"/>
    </row>
    <row r="32" customFormat="false" ht="48" hidden="false" customHeight="true" outlineLevel="0" collapsed="false">
      <c r="A32" s="224" t="n">
        <v>21</v>
      </c>
      <c r="B32" s="209" t="s">
        <v>380</v>
      </c>
      <c r="C32" s="209" t="s">
        <v>380</v>
      </c>
      <c r="D32" s="224" t="s">
        <v>355</v>
      </c>
      <c r="E32" s="224" t="s">
        <v>457</v>
      </c>
      <c r="F32" s="224" t="s">
        <v>458</v>
      </c>
      <c r="G32" s="224" t="s">
        <v>459</v>
      </c>
      <c r="H32" s="224" t="s">
        <v>406</v>
      </c>
      <c r="I32" s="209" t="s">
        <v>460</v>
      </c>
      <c r="J32" s="225" t="n">
        <v>40540</v>
      </c>
      <c r="K32" s="224" t="n">
        <v>5</v>
      </c>
      <c r="L32" s="224" t="n">
        <v>2010</v>
      </c>
      <c r="M32" s="224"/>
      <c r="N32" s="224" t="n">
        <v>218287</v>
      </c>
      <c r="O32" s="224"/>
      <c r="P32" s="212" t="s">
        <v>369</v>
      </c>
      <c r="Q32" s="214" t="s">
        <v>461</v>
      </c>
      <c r="R32" s="214" t="s">
        <v>462</v>
      </c>
      <c r="S32" s="224"/>
      <c r="T32" s="224"/>
    </row>
    <row r="33" customFormat="false" ht="48" hidden="false" customHeight="true" outlineLevel="0" collapsed="false">
      <c r="A33" s="207" t="s">
        <v>463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</row>
    <row r="34" customFormat="false" ht="48" hidden="false" customHeight="true" outlineLevel="0" collapsed="false">
      <c r="A34" s="208" t="n">
        <v>22</v>
      </c>
      <c r="B34" s="208" t="s">
        <v>464</v>
      </c>
      <c r="C34" s="208" t="s">
        <v>464</v>
      </c>
      <c r="D34" s="209" t="s">
        <v>465</v>
      </c>
      <c r="E34" s="210" t="s">
        <v>466</v>
      </c>
      <c r="F34" s="210" t="s">
        <v>467</v>
      </c>
      <c r="G34" s="209" t="s">
        <v>468</v>
      </c>
      <c r="H34" s="209" t="s">
        <v>367</v>
      </c>
      <c r="I34" s="209" t="n">
        <v>6830</v>
      </c>
      <c r="J34" s="211" t="s">
        <v>469</v>
      </c>
      <c r="K34" s="209" t="s">
        <v>470</v>
      </c>
      <c r="L34" s="209" t="n">
        <v>1985</v>
      </c>
      <c r="M34" s="209"/>
      <c r="N34" s="209"/>
      <c r="O34" s="212"/>
      <c r="P34" s="212" t="s">
        <v>369</v>
      </c>
      <c r="Q34" s="215" t="s">
        <v>471</v>
      </c>
      <c r="R34" s="215" t="s">
        <v>472</v>
      </c>
      <c r="S34" s="215"/>
      <c r="T34" s="215"/>
    </row>
    <row r="35" customFormat="false" ht="48" hidden="false" customHeight="true" outlineLevel="0" collapsed="false">
      <c r="A35" s="226" t="s">
        <v>473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</row>
    <row r="36" customFormat="false" ht="48" hidden="false" customHeight="true" outlineLevel="0" collapsed="false">
      <c r="A36" s="208" t="n">
        <v>23</v>
      </c>
      <c r="B36" s="208" t="s">
        <v>474</v>
      </c>
      <c r="C36" s="208" t="s">
        <v>474</v>
      </c>
      <c r="D36" s="209" t="s">
        <v>410</v>
      </c>
      <c r="E36" s="210" t="s">
        <v>475</v>
      </c>
      <c r="F36" s="210" t="s">
        <v>476</v>
      </c>
      <c r="G36" s="209" t="s">
        <v>477</v>
      </c>
      <c r="H36" s="209" t="s">
        <v>478</v>
      </c>
      <c r="I36" s="209" t="n">
        <v>6840</v>
      </c>
      <c r="J36" s="211" t="s">
        <v>479</v>
      </c>
      <c r="K36" s="209" t="s">
        <v>480</v>
      </c>
      <c r="L36" s="209" t="n">
        <v>1978</v>
      </c>
      <c r="M36" s="209"/>
      <c r="N36" s="209"/>
      <c r="O36" s="212"/>
      <c r="P36" s="212" t="s">
        <v>369</v>
      </c>
      <c r="Q36" s="215" t="s">
        <v>481</v>
      </c>
      <c r="R36" s="215" t="s">
        <v>482</v>
      </c>
      <c r="S36" s="215"/>
      <c r="T36" s="215"/>
    </row>
    <row r="37" customFormat="false" ht="48" hidden="false" customHeight="true" outlineLevel="0" collapsed="false">
      <c r="A37" s="227" t="s">
        <v>483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</row>
    <row r="38" customFormat="false" ht="48" hidden="false" customHeight="true" outlineLevel="0" collapsed="false">
      <c r="A38" s="208" t="n">
        <v>24</v>
      </c>
      <c r="B38" s="208" t="s">
        <v>298</v>
      </c>
      <c r="C38" s="208" t="s">
        <v>484</v>
      </c>
      <c r="D38" s="209" t="s">
        <v>485</v>
      </c>
      <c r="E38" s="210" t="s">
        <v>486</v>
      </c>
      <c r="F38" s="210" t="s">
        <v>487</v>
      </c>
      <c r="G38" s="209" t="s">
        <v>488</v>
      </c>
      <c r="H38" s="209" t="s">
        <v>478</v>
      </c>
      <c r="I38" s="209" t="n">
        <v>1996</v>
      </c>
      <c r="J38" s="211"/>
      <c r="K38" s="209" t="n">
        <v>6</v>
      </c>
      <c r="L38" s="209" t="n">
        <v>2005</v>
      </c>
      <c r="M38" s="209"/>
      <c r="N38" s="209"/>
      <c r="O38" s="212"/>
      <c r="P38" s="212" t="s">
        <v>369</v>
      </c>
      <c r="Q38" s="215" t="s">
        <v>489</v>
      </c>
      <c r="R38" s="215" t="s">
        <v>490</v>
      </c>
      <c r="S38" s="215"/>
      <c r="T38" s="215"/>
    </row>
    <row r="39" customFormat="false" ht="48" hidden="false" customHeight="true" outlineLevel="0" collapsed="false">
      <c r="A39" s="228" t="s">
        <v>491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</row>
    <row r="40" customFormat="false" ht="48" hidden="false" customHeight="true" outlineLevel="0" collapsed="false">
      <c r="A40" s="209" t="n">
        <v>25</v>
      </c>
      <c r="B40" s="209" t="s">
        <v>298</v>
      </c>
      <c r="C40" s="209" t="s">
        <v>492</v>
      </c>
      <c r="D40" s="209" t="s">
        <v>329</v>
      </c>
      <c r="E40" s="224" t="s">
        <v>493</v>
      </c>
      <c r="F40" s="224" t="s">
        <v>494</v>
      </c>
      <c r="G40" s="224" t="s">
        <v>495</v>
      </c>
      <c r="H40" s="209" t="s">
        <v>496</v>
      </c>
      <c r="I40" s="224" t="n">
        <v>1.5</v>
      </c>
      <c r="J40" s="225" t="n">
        <v>38230</v>
      </c>
      <c r="K40" s="221"/>
      <c r="L40" s="224" t="n">
        <v>2004</v>
      </c>
      <c r="M40" s="224"/>
      <c r="N40" s="229" t="n">
        <v>262567</v>
      </c>
      <c r="O40" s="223" t="n">
        <v>7800</v>
      </c>
      <c r="P40" s="212" t="s">
        <v>305</v>
      </c>
      <c r="Q40" s="214" t="s">
        <v>497</v>
      </c>
      <c r="R40" s="215" t="s">
        <v>498</v>
      </c>
      <c r="S40" s="214" t="s">
        <v>497</v>
      </c>
      <c r="T40" s="215" t="s">
        <v>498</v>
      </c>
    </row>
    <row r="41" customFormat="false" ht="48" hidden="false" customHeight="true" outlineLevel="0" collapsed="false">
      <c r="A41" s="230"/>
      <c r="B41" s="230"/>
      <c r="C41" s="230"/>
      <c r="D41" s="230"/>
      <c r="E41" s="231"/>
      <c r="F41" s="231"/>
      <c r="G41" s="231"/>
      <c r="H41" s="230"/>
      <c r="I41" s="231"/>
      <c r="J41" s="232"/>
      <c r="L41" s="231"/>
      <c r="M41" s="231"/>
      <c r="N41" s="233"/>
      <c r="O41" s="234"/>
      <c r="P41" s="234"/>
      <c r="Q41" s="235"/>
      <c r="R41" s="236"/>
      <c r="S41" s="235"/>
      <c r="T41" s="236"/>
    </row>
    <row r="42" customFormat="false" ht="48" hidden="false" customHeight="true" outlineLevel="0" collapsed="false">
      <c r="A42" s="230"/>
      <c r="B42" s="230"/>
      <c r="C42" s="230"/>
      <c r="D42" s="230"/>
      <c r="E42" s="231"/>
      <c r="F42" s="231"/>
      <c r="G42" s="231"/>
      <c r="H42" s="230"/>
      <c r="I42" s="231"/>
      <c r="J42" s="232"/>
      <c r="L42" s="231"/>
      <c r="M42" s="231"/>
      <c r="N42" s="233"/>
      <c r="O42" s="237"/>
      <c r="P42" s="237"/>
      <c r="Q42" s="238"/>
      <c r="R42" s="238"/>
      <c r="S42" s="235"/>
      <c r="T42" s="236"/>
    </row>
    <row r="43" customFormat="false" ht="48" hidden="false" customHeight="true" outlineLevel="0" collapsed="false">
      <c r="A43" s="209" t="n">
        <v>26</v>
      </c>
      <c r="B43" s="239" t="s">
        <v>499</v>
      </c>
      <c r="C43" s="208" t="s">
        <v>298</v>
      </c>
      <c r="D43" s="209" t="s">
        <v>500</v>
      </c>
      <c r="E43" s="210" t="s">
        <v>501</v>
      </c>
      <c r="F43" s="210" t="s">
        <v>502</v>
      </c>
      <c r="G43" s="209" t="s">
        <v>503</v>
      </c>
      <c r="H43" s="209" t="s">
        <v>339</v>
      </c>
      <c r="I43" s="209" t="n">
        <v>567</v>
      </c>
      <c r="J43" s="217" t="n">
        <v>45258</v>
      </c>
      <c r="K43" s="209" t="n">
        <v>2</v>
      </c>
      <c r="L43" s="209" t="n">
        <v>2023</v>
      </c>
      <c r="M43" s="209"/>
      <c r="N43" s="216" t="n">
        <v>640</v>
      </c>
      <c r="O43" s="212" t="n">
        <v>65000</v>
      </c>
      <c r="P43" s="212" t="s">
        <v>504</v>
      </c>
      <c r="Q43" s="214" t="s">
        <v>505</v>
      </c>
      <c r="R43" s="214" t="s">
        <v>506</v>
      </c>
      <c r="S43" s="214" t="s">
        <v>505</v>
      </c>
      <c r="T43" s="214" t="s">
        <v>506</v>
      </c>
    </row>
    <row r="44" customFormat="false" ht="48" hidden="false" customHeight="true" outlineLevel="0" collapsed="false">
      <c r="A44" s="209" t="n">
        <v>27</v>
      </c>
      <c r="B44" s="239" t="s">
        <v>499</v>
      </c>
      <c r="C44" s="208" t="s">
        <v>298</v>
      </c>
      <c r="D44" s="209" t="s">
        <v>308</v>
      </c>
      <c r="E44" s="210" t="s">
        <v>507</v>
      </c>
      <c r="F44" s="210" t="s">
        <v>508</v>
      </c>
      <c r="G44" s="209" t="s">
        <v>509</v>
      </c>
      <c r="H44" s="209" t="s">
        <v>510</v>
      </c>
      <c r="I44" s="209"/>
      <c r="J44" s="217" t="n">
        <v>45250</v>
      </c>
      <c r="K44" s="209"/>
      <c r="L44" s="209" t="n">
        <v>2023</v>
      </c>
      <c r="M44" s="209"/>
      <c r="N44" s="216"/>
      <c r="O44" s="212" t="n">
        <v>4800</v>
      </c>
      <c r="P44" s="212" t="s">
        <v>504</v>
      </c>
      <c r="Q44" s="214" t="s">
        <v>505</v>
      </c>
      <c r="R44" s="214" t="s">
        <v>506</v>
      </c>
      <c r="S44" s="214" t="s">
        <v>505</v>
      </c>
      <c r="T44" s="214" t="s">
        <v>506</v>
      </c>
    </row>
    <row r="45" customFormat="false" ht="19.5" hidden="false" customHeight="true" outlineLevel="0" collapsed="false">
      <c r="A45" s="230"/>
      <c r="B45" s="230"/>
      <c r="C45" s="230"/>
      <c r="D45" s="230"/>
      <c r="E45" s="231"/>
      <c r="F45" s="231"/>
      <c r="G45" s="231"/>
      <c r="H45" s="230"/>
      <c r="I45" s="231"/>
      <c r="J45" s="232"/>
      <c r="L45" s="231"/>
      <c r="M45" s="231"/>
      <c r="N45" s="233"/>
      <c r="O45" s="237"/>
      <c r="P45" s="237"/>
      <c r="Q45" s="235"/>
      <c r="R45" s="236"/>
      <c r="S45" s="235"/>
      <c r="T45" s="236"/>
    </row>
    <row r="46" customFormat="false" ht="26.25" hidden="false" customHeight="true" outlineLevel="0" collapsed="false">
      <c r="A46" s="230"/>
      <c r="B46" s="230"/>
      <c r="C46" s="230"/>
      <c r="D46" s="230"/>
      <c r="E46" s="231"/>
      <c r="F46" s="231"/>
      <c r="G46" s="231"/>
      <c r="H46" s="230"/>
      <c r="I46" s="231"/>
      <c r="J46" s="232"/>
      <c r="L46" s="231"/>
      <c r="M46" s="231"/>
      <c r="N46" s="233"/>
      <c r="O46" s="237"/>
      <c r="P46" s="237"/>
      <c r="Q46" s="235"/>
      <c r="R46" s="236"/>
      <c r="S46" s="235"/>
      <c r="T46" s="236"/>
    </row>
  </sheetData>
  <mergeCells count="29">
    <mergeCell ref="B2:K2"/>
    <mergeCell ref="A4:T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R6"/>
    <mergeCell ref="S5:T6"/>
    <mergeCell ref="A8:T8"/>
    <mergeCell ref="A18:T18"/>
    <mergeCell ref="A26:T26"/>
    <mergeCell ref="A29:T29"/>
    <mergeCell ref="A33:T33"/>
    <mergeCell ref="A35:T35"/>
    <mergeCell ref="A37:T37"/>
    <mergeCell ref="A39:T39"/>
    <mergeCell ref="Q42:R42"/>
  </mergeCells>
  <printOptions headings="false" gridLines="false" gridLinesSet="true" horizontalCentered="false" verticalCentered="false"/>
  <pageMargins left="0.511805555555556" right="0.315277777777778" top="0.747916666666667" bottom="0.747916666666667" header="0.511811023622047" footer="0.511811023622047"/>
  <pageSetup paperSize="9" scale="100" fitToWidth="1" fitToHeight="2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6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15.2890625" defaultRowHeight="86.25" zeroHeight="false" outlineLevelRow="0" outlineLevelCol="0"/>
  <cols>
    <col collapsed="false" customWidth="false" hidden="false" outlineLevel="0" max="1" min="1" style="240" width="15.29"/>
    <col collapsed="false" customWidth="true" hidden="false" outlineLevel="0" max="2" min="2" style="240" width="7.42"/>
    <col collapsed="false" customWidth="true" hidden="false" outlineLevel="0" max="3" min="3" style="240" width="17.57"/>
    <col collapsed="false" customWidth="true" hidden="false" outlineLevel="0" max="4" min="4" style="240" width="17.15"/>
    <col collapsed="false" customWidth="true" hidden="false" outlineLevel="0" max="5" min="5" style="240" width="15.42"/>
    <col collapsed="false" customWidth="true" hidden="false" outlineLevel="0" max="6" min="6" style="240" width="35.71"/>
    <col collapsed="false" customWidth="true" hidden="false" outlineLevel="0" max="7" min="7" style="240" width="13.57"/>
    <col collapsed="false" customWidth="true" hidden="false" outlineLevel="0" max="8" min="8" style="240" width="20.57"/>
    <col collapsed="false" customWidth="false" hidden="false" outlineLevel="0" max="16384" min="9" style="240" width="15.29"/>
  </cols>
  <sheetData>
    <row r="1" customFormat="false" ht="43.5" hidden="false" customHeight="true" outlineLevel="0" collapsed="false">
      <c r="A1" s="241" t="s">
        <v>1</v>
      </c>
      <c r="B1" s="242" t="s">
        <v>511</v>
      </c>
      <c r="C1" s="242"/>
      <c r="D1" s="242"/>
      <c r="E1" s="242"/>
      <c r="F1" s="242"/>
      <c r="G1" s="242"/>
      <c r="H1" s="242"/>
      <c r="I1" s="1"/>
    </row>
    <row r="2" customFormat="false" ht="54.75" hidden="false" customHeight="true" outlineLevel="0" collapsed="false">
      <c r="B2" s="242" t="s">
        <v>512</v>
      </c>
      <c r="C2" s="242" t="s">
        <v>513</v>
      </c>
      <c r="D2" s="242" t="s">
        <v>514</v>
      </c>
      <c r="E2" s="242" t="s">
        <v>515</v>
      </c>
      <c r="F2" s="242" t="s">
        <v>516</v>
      </c>
      <c r="G2" s="242" t="s">
        <v>517</v>
      </c>
      <c r="H2" s="243" t="s">
        <v>518</v>
      </c>
    </row>
    <row r="3" customFormat="false" ht="54.75" hidden="false" customHeight="true" outlineLevel="0" collapsed="false">
      <c r="B3" s="244" t="n">
        <v>1</v>
      </c>
      <c r="C3" s="244" t="s">
        <v>519</v>
      </c>
      <c r="D3" s="245" t="s">
        <v>520</v>
      </c>
      <c r="E3" s="245" t="s">
        <v>521</v>
      </c>
      <c r="F3" s="245" t="s">
        <v>522</v>
      </c>
      <c r="G3" s="246" t="n">
        <v>44544</v>
      </c>
      <c r="H3" s="247" t="n">
        <v>1100</v>
      </c>
    </row>
    <row r="4" customFormat="false" ht="39" hidden="false" customHeight="true" outlineLevel="0" collapsed="false">
      <c r="B4" s="248"/>
      <c r="C4" s="248"/>
      <c r="D4" s="248"/>
      <c r="E4" s="248"/>
      <c r="F4" s="248"/>
      <c r="G4" s="248"/>
      <c r="H4" s="249" t="n">
        <f aca="false">SUM(H3:H3)</f>
        <v>1100</v>
      </c>
    </row>
    <row r="5" customFormat="false" ht="38.25" hidden="false" customHeight="true" outlineLevel="0" collapsed="false"/>
    <row r="6" customFormat="false" ht="52.5" hidden="false" customHeight="true" outlineLevel="0" collapsed="false">
      <c r="B6" s="242" t="s">
        <v>523</v>
      </c>
      <c r="C6" s="242"/>
      <c r="D6" s="242"/>
      <c r="E6" s="242"/>
      <c r="F6" s="242"/>
      <c r="G6" s="242"/>
      <c r="H6" s="242"/>
    </row>
    <row r="7" customFormat="false" ht="43.5" hidden="false" customHeight="true" outlineLevel="0" collapsed="false">
      <c r="B7" s="242" t="s">
        <v>512</v>
      </c>
      <c r="C7" s="242" t="s">
        <v>513</v>
      </c>
      <c r="D7" s="242" t="s">
        <v>514</v>
      </c>
      <c r="E7" s="242" t="s">
        <v>515</v>
      </c>
      <c r="F7" s="242" t="s">
        <v>516</v>
      </c>
      <c r="G7" s="242" t="s">
        <v>517</v>
      </c>
      <c r="H7" s="243" t="s">
        <v>518</v>
      </c>
    </row>
    <row r="8" customFormat="false" ht="72" hidden="false" customHeight="true" outlineLevel="0" collapsed="false">
      <c r="B8" s="244" t="n">
        <v>1</v>
      </c>
      <c r="C8" s="244" t="s">
        <v>519</v>
      </c>
      <c r="D8" s="250" t="s">
        <v>520</v>
      </c>
      <c r="E8" s="245" t="s">
        <v>524</v>
      </c>
      <c r="F8" s="245" t="s">
        <v>525</v>
      </c>
      <c r="G8" s="251" t="n">
        <v>45273</v>
      </c>
      <c r="H8" s="252" t="n">
        <v>6181</v>
      </c>
    </row>
    <row r="9" customFormat="false" ht="39.75" hidden="false" customHeight="true" outlineLevel="0" collapsed="false">
      <c r="F9" s="253"/>
      <c r="G9" s="253"/>
      <c r="H9" s="254" t="n">
        <v>6181</v>
      </c>
    </row>
    <row r="10" customFormat="false" ht="39.75" hidden="false" customHeight="true" outlineLevel="0" collapsed="false"/>
    <row r="11" customFormat="false" ht="39.75" hidden="false" customHeight="true" outlineLevel="0" collapsed="false">
      <c r="B11" s="242" t="s">
        <v>526</v>
      </c>
      <c r="C11" s="242"/>
      <c r="D11" s="242"/>
      <c r="E11" s="242"/>
      <c r="F11" s="242"/>
      <c r="G11" s="242"/>
      <c r="H11" s="242"/>
    </row>
    <row r="12" customFormat="false" ht="39.75" hidden="false" customHeight="true" outlineLevel="0" collapsed="false">
      <c r="B12" s="242" t="s">
        <v>512</v>
      </c>
      <c r="C12" s="242" t="s">
        <v>513</v>
      </c>
      <c r="D12" s="242" t="s">
        <v>514</v>
      </c>
      <c r="E12" s="242" t="s">
        <v>515</v>
      </c>
      <c r="F12" s="242" t="s">
        <v>516</v>
      </c>
      <c r="G12" s="242" t="s">
        <v>517</v>
      </c>
      <c r="H12" s="243" t="s">
        <v>518</v>
      </c>
    </row>
    <row r="13" customFormat="false" ht="57" hidden="false" customHeight="true" outlineLevel="0" collapsed="false">
      <c r="B13" s="244" t="n">
        <v>1</v>
      </c>
      <c r="C13" s="244" t="s">
        <v>519</v>
      </c>
      <c r="D13" s="250" t="s">
        <v>520</v>
      </c>
      <c r="E13" s="245" t="s">
        <v>527</v>
      </c>
      <c r="F13" s="245" t="s">
        <v>528</v>
      </c>
      <c r="G13" s="246" t="n">
        <v>45349</v>
      </c>
      <c r="H13" s="247" t="n">
        <v>6156</v>
      </c>
    </row>
    <row r="14" customFormat="false" ht="60" hidden="false" customHeight="true" outlineLevel="0" collapsed="false">
      <c r="B14" s="244" t="n">
        <v>2</v>
      </c>
      <c r="C14" s="244" t="s">
        <v>519</v>
      </c>
      <c r="D14" s="250" t="s">
        <v>520</v>
      </c>
      <c r="E14" s="245" t="s">
        <v>527</v>
      </c>
      <c r="F14" s="245" t="s">
        <v>529</v>
      </c>
      <c r="G14" s="255" t="n">
        <v>45236</v>
      </c>
      <c r="H14" s="247" t="n">
        <v>1500</v>
      </c>
    </row>
    <row r="15" customFormat="false" ht="51.75" hidden="false" customHeight="true" outlineLevel="0" collapsed="false">
      <c r="B15" s="244" t="n">
        <v>3</v>
      </c>
      <c r="C15" s="244" t="s">
        <v>519</v>
      </c>
      <c r="D15" s="250" t="s">
        <v>520</v>
      </c>
      <c r="E15" s="244" t="s">
        <v>530</v>
      </c>
      <c r="F15" s="245" t="s">
        <v>531</v>
      </c>
      <c r="G15" s="246" t="n">
        <v>45416</v>
      </c>
      <c r="H15" s="247" t="n">
        <v>5664</v>
      </c>
    </row>
    <row r="16" customFormat="false" ht="77.25" hidden="false" customHeight="true" outlineLevel="0" collapsed="false">
      <c r="B16" s="244" t="n">
        <v>4</v>
      </c>
      <c r="C16" s="244" t="s">
        <v>519</v>
      </c>
      <c r="D16" s="250" t="s">
        <v>520</v>
      </c>
      <c r="E16" s="244" t="s">
        <v>530</v>
      </c>
      <c r="F16" s="245" t="s">
        <v>532</v>
      </c>
      <c r="G16" s="256" t="s">
        <v>533</v>
      </c>
      <c r="H16" s="257" t="n">
        <v>4430</v>
      </c>
    </row>
    <row r="17" customFormat="false" ht="39.75" hidden="false" customHeight="true" outlineLevel="0" collapsed="false">
      <c r="B17" s="244" t="n">
        <v>5</v>
      </c>
      <c r="C17" s="244" t="s">
        <v>519</v>
      </c>
      <c r="D17" s="250" t="s">
        <v>520</v>
      </c>
      <c r="E17" s="245" t="s">
        <v>534</v>
      </c>
      <c r="F17" s="245" t="s">
        <v>535</v>
      </c>
      <c r="G17" s="246" t="n">
        <v>45453</v>
      </c>
      <c r="H17" s="247" t="n">
        <v>810</v>
      </c>
    </row>
    <row r="18" customFormat="false" ht="39.75" hidden="false" customHeight="true" outlineLevel="0" collapsed="false">
      <c r="B18" s="244" t="n">
        <v>7</v>
      </c>
      <c r="C18" s="244" t="s">
        <v>519</v>
      </c>
      <c r="D18" s="250" t="s">
        <v>520</v>
      </c>
      <c r="E18" s="245" t="s">
        <v>536</v>
      </c>
      <c r="F18" s="245" t="s">
        <v>537</v>
      </c>
      <c r="G18" s="246" t="n">
        <v>45490</v>
      </c>
      <c r="H18" s="257" t="n">
        <v>2603.88</v>
      </c>
    </row>
    <row r="19" customFormat="false" ht="54.75" hidden="false" customHeight="true" outlineLevel="0" collapsed="false">
      <c r="B19" s="244" t="n">
        <v>9</v>
      </c>
      <c r="C19" s="244" t="s">
        <v>519</v>
      </c>
      <c r="D19" s="250" t="s">
        <v>520</v>
      </c>
      <c r="E19" s="244" t="s">
        <v>530</v>
      </c>
      <c r="F19" s="245" t="s">
        <v>538</v>
      </c>
      <c r="G19" s="246" t="n">
        <v>45572</v>
      </c>
      <c r="H19" s="247" t="n">
        <v>15728.72</v>
      </c>
    </row>
    <row r="20" customFormat="false" ht="39.75" hidden="false" customHeight="true" outlineLevel="0" collapsed="false">
      <c r="H20" s="258" t="n">
        <f aca="false">SUM(H13:H19)</f>
        <v>36892.6</v>
      </c>
    </row>
    <row r="21" customFormat="false" ht="39.75" hidden="false" customHeight="true" outlineLevel="0" collapsed="false"/>
    <row r="22" customFormat="false" ht="39.75" hidden="false" customHeight="true" outlineLevel="0" collapsed="false">
      <c r="B22" s="242" t="s">
        <v>539</v>
      </c>
      <c r="C22" s="242"/>
      <c r="D22" s="242"/>
      <c r="E22" s="242"/>
      <c r="F22" s="242"/>
      <c r="G22" s="242"/>
      <c r="H22" s="242"/>
    </row>
    <row r="23" customFormat="false" ht="39.75" hidden="false" customHeight="true" outlineLevel="0" collapsed="false">
      <c r="B23" s="242" t="s">
        <v>512</v>
      </c>
      <c r="C23" s="242" t="s">
        <v>513</v>
      </c>
      <c r="D23" s="242" t="s">
        <v>514</v>
      </c>
      <c r="E23" s="242" t="s">
        <v>515</v>
      </c>
      <c r="F23" s="242" t="s">
        <v>516</v>
      </c>
      <c r="G23" s="242" t="s">
        <v>517</v>
      </c>
      <c r="H23" s="243" t="s">
        <v>518</v>
      </c>
    </row>
    <row r="24" customFormat="false" ht="39.75" hidden="false" customHeight="true" outlineLevel="0" collapsed="false">
      <c r="B24" s="244" t="n">
        <v>1</v>
      </c>
      <c r="C24" s="244" t="s">
        <v>519</v>
      </c>
      <c r="D24" s="250" t="s">
        <v>520</v>
      </c>
      <c r="E24" s="250" t="s">
        <v>540</v>
      </c>
      <c r="F24" s="245" t="s">
        <v>541</v>
      </c>
      <c r="G24" s="255" t="n">
        <v>45649</v>
      </c>
      <c r="H24" s="259" t="n">
        <v>731.34</v>
      </c>
    </row>
    <row r="25" customFormat="false" ht="53.25" hidden="false" customHeight="true" outlineLevel="0" collapsed="false">
      <c r="B25" s="244" t="n">
        <v>2</v>
      </c>
      <c r="C25" s="244" t="s">
        <v>519</v>
      </c>
      <c r="D25" s="250" t="s">
        <v>520</v>
      </c>
      <c r="E25" s="250" t="s">
        <v>540</v>
      </c>
      <c r="F25" s="245" t="s">
        <v>541</v>
      </c>
      <c r="G25" s="255" t="n">
        <v>45743</v>
      </c>
      <c r="H25" s="260" t="s">
        <v>542</v>
      </c>
    </row>
    <row r="26" customFormat="false" ht="39.75" hidden="false" customHeight="true" outlineLevel="0" collapsed="false">
      <c r="H26" s="244" t="n">
        <f aca="false">SUM(H24:H25)</f>
        <v>731.34</v>
      </c>
    </row>
    <row r="27" customFormat="false" ht="39.75" hidden="false" customHeight="true" outlineLevel="0" collapsed="false"/>
    <row r="28" customFormat="false" ht="39.75" hidden="false" customHeight="true" outlineLevel="0" collapsed="false"/>
    <row r="29" customFormat="false" ht="39.75" hidden="false" customHeight="true" outlineLevel="0" collapsed="false"/>
    <row r="30" customFormat="false" ht="39.75" hidden="false" customHeight="true" outlineLevel="0" collapsed="false"/>
    <row r="31" customFormat="false" ht="39.75" hidden="false" customHeight="true" outlineLevel="0" collapsed="false"/>
    <row r="32" customFormat="false" ht="39.75" hidden="false" customHeight="true" outlineLevel="0" collapsed="false"/>
    <row r="33" customFormat="false" ht="39.75" hidden="false" customHeight="true" outlineLevel="0" collapsed="false"/>
    <row r="34" customFormat="false" ht="39.75" hidden="false" customHeight="true" outlineLevel="0" collapsed="false"/>
    <row r="35" customFormat="false" ht="39.75" hidden="false" customHeight="true" outlineLevel="0" collapsed="false"/>
    <row r="36" customFormat="false" ht="39.75" hidden="false" customHeight="true" outlineLevel="0" collapsed="false"/>
    <row r="37" customFormat="false" ht="39.75" hidden="false" customHeight="true" outlineLevel="0" collapsed="false"/>
    <row r="38" customFormat="false" ht="39.75" hidden="false" customHeight="true" outlineLevel="0" collapsed="false"/>
    <row r="39" customFormat="false" ht="39.75" hidden="false" customHeight="true" outlineLevel="0" collapsed="false"/>
    <row r="40" customFormat="false" ht="39.75" hidden="false" customHeight="true" outlineLevel="0" collapsed="false"/>
    <row r="41" customFormat="false" ht="39.75" hidden="false" customHeight="true" outlineLevel="0" collapsed="false"/>
    <row r="42" customFormat="false" ht="39.75" hidden="false" customHeight="true" outlineLevel="0" collapsed="false"/>
    <row r="43" customFormat="false" ht="39.75" hidden="false" customHeight="true" outlineLevel="0" collapsed="false"/>
    <row r="44" customFormat="false" ht="39.75" hidden="false" customHeight="true" outlineLevel="0" collapsed="false"/>
    <row r="45" customFormat="false" ht="39.75" hidden="false" customHeight="true" outlineLevel="0" collapsed="false"/>
    <row r="46" customFormat="false" ht="39.75" hidden="false" customHeight="true" outlineLevel="0" collapsed="false"/>
    <row r="47" customFormat="false" ht="39.75" hidden="false" customHeight="true" outlineLevel="0" collapsed="false"/>
    <row r="48" customFormat="false" ht="39.75" hidden="false" customHeight="true" outlineLevel="0" collapsed="false"/>
    <row r="49" customFormat="false" ht="39.75" hidden="false" customHeight="true" outlineLevel="0" collapsed="false"/>
    <row r="50" customFormat="false" ht="39.75" hidden="false" customHeight="true" outlineLevel="0" collapsed="false"/>
    <row r="51" customFormat="false" ht="39.75" hidden="false" customHeight="true" outlineLevel="0" collapsed="false"/>
    <row r="52" customFormat="false" ht="39.75" hidden="false" customHeight="true" outlineLevel="0" collapsed="false"/>
    <row r="53" customFormat="false" ht="39.75" hidden="false" customHeight="true" outlineLevel="0" collapsed="false"/>
    <row r="54" customFormat="false" ht="39.75" hidden="false" customHeight="true" outlineLevel="0" collapsed="false"/>
    <row r="55" customFormat="false" ht="39.75" hidden="false" customHeight="true" outlineLevel="0" collapsed="false"/>
    <row r="56" customFormat="false" ht="39.75" hidden="false" customHeight="true" outlineLevel="0" collapsed="false"/>
    <row r="57" customFormat="false" ht="39.75" hidden="false" customHeight="true" outlineLevel="0" collapsed="false"/>
    <row r="58" customFormat="false" ht="39.75" hidden="false" customHeight="true" outlineLevel="0" collapsed="false"/>
    <row r="59" customFormat="false" ht="39.75" hidden="false" customHeight="true" outlineLevel="0" collapsed="false"/>
    <row r="60" customFormat="false" ht="39.75" hidden="false" customHeight="true" outlineLevel="0" collapsed="false"/>
    <row r="61" customFormat="false" ht="39.75" hidden="false" customHeight="true" outlineLevel="0" collapsed="false"/>
    <row r="62" customFormat="false" ht="39.75" hidden="false" customHeight="true" outlineLevel="0" collapsed="false"/>
    <row r="63" customFormat="false" ht="39.75" hidden="false" customHeight="true" outlineLevel="0" collapsed="false"/>
    <row r="64" customFormat="false" ht="39.75" hidden="false" customHeight="true" outlineLevel="0" collapsed="false"/>
    <row r="65" customFormat="false" ht="39.75" hidden="false" customHeight="true" outlineLevel="0" collapsed="false"/>
    <row r="66" customFormat="false" ht="39.75" hidden="false" customHeight="true" outlineLevel="0" collapsed="false"/>
  </sheetData>
  <mergeCells count="4">
    <mergeCell ref="B1:H1"/>
    <mergeCell ref="B6:H6"/>
    <mergeCell ref="B11:H11"/>
    <mergeCell ref="B22:H22"/>
  </mergeCells>
  <printOptions headings="false" gridLines="false" gridLinesSet="true" horizontalCentered="false" verticalCentered="false"/>
  <pageMargins left="0.315277777777778" right="0.315277777777778" top="0.551388888888889" bottom="0.551388888888889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2003-03-13T10:23:20Z</dcterms:created>
  <dc:creator>MEDIC</dc:creator>
  <dc:description/>
  <dc:language>pl-PL</dc:language>
  <cp:lastModifiedBy/>
  <cp:lastPrinted>2025-05-17T12:12:49Z</cp:lastPrinted>
  <dcterms:modified xsi:type="dcterms:W3CDTF">2025-07-08T13:35:47Z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4B15E0">
    <vt:lpwstr/>
  </property>
  <property fmtid="{D5CDD505-2E9C-101B-9397-08002B2CF9AE}" pid="3" name="IVID145012D5">
    <vt:lpwstr/>
  </property>
  <property fmtid="{D5CDD505-2E9C-101B-9397-08002B2CF9AE}" pid="4" name="IVID146313F2">
    <vt:lpwstr/>
  </property>
  <property fmtid="{D5CDD505-2E9C-101B-9397-08002B2CF9AE}" pid="5" name="IVID17FE2478">
    <vt:lpwstr/>
  </property>
  <property fmtid="{D5CDD505-2E9C-101B-9397-08002B2CF9AE}" pid="6" name="IVID191F0CF2">
    <vt:lpwstr/>
  </property>
  <property fmtid="{D5CDD505-2E9C-101B-9397-08002B2CF9AE}" pid="7" name="IVID1C76DEB5">
    <vt:lpwstr/>
  </property>
  <property fmtid="{D5CDD505-2E9C-101B-9397-08002B2CF9AE}" pid="8" name="IVID1D391309">
    <vt:lpwstr/>
  </property>
  <property fmtid="{D5CDD505-2E9C-101B-9397-08002B2CF9AE}" pid="9" name="IVID202E14EF">
    <vt:lpwstr/>
  </property>
  <property fmtid="{D5CDD505-2E9C-101B-9397-08002B2CF9AE}" pid="10" name="IVID247C1308">
    <vt:lpwstr/>
  </property>
  <property fmtid="{D5CDD505-2E9C-101B-9397-08002B2CF9AE}" pid="11" name="IVID274D12D5">
    <vt:lpwstr/>
  </property>
  <property fmtid="{D5CDD505-2E9C-101B-9397-08002B2CF9AE}" pid="12" name="IVID2B251201">
    <vt:lpwstr/>
  </property>
  <property fmtid="{D5CDD505-2E9C-101B-9397-08002B2CF9AE}" pid="13" name="IVID305908F7">
    <vt:lpwstr/>
  </property>
  <property fmtid="{D5CDD505-2E9C-101B-9397-08002B2CF9AE}" pid="14" name="IVID32571C01">
    <vt:lpwstr/>
  </property>
  <property fmtid="{D5CDD505-2E9C-101B-9397-08002B2CF9AE}" pid="15" name="IVID343010DD">
    <vt:lpwstr/>
  </property>
  <property fmtid="{D5CDD505-2E9C-101B-9397-08002B2CF9AE}" pid="16" name="IVID363218D8">
    <vt:lpwstr/>
  </property>
  <property fmtid="{D5CDD505-2E9C-101B-9397-08002B2CF9AE}" pid="17" name="IVID372F19E9">
    <vt:lpwstr/>
  </property>
  <property fmtid="{D5CDD505-2E9C-101B-9397-08002B2CF9AE}" pid="18" name="IVID3A371DE6">
    <vt:lpwstr/>
  </property>
  <property fmtid="{D5CDD505-2E9C-101B-9397-08002B2CF9AE}" pid="19" name="IVID412511E1">
    <vt:lpwstr/>
  </property>
  <property fmtid="{D5CDD505-2E9C-101B-9397-08002B2CF9AE}" pid="20" name="IVID55213FF">
    <vt:lpwstr/>
  </property>
  <property fmtid="{D5CDD505-2E9C-101B-9397-08002B2CF9AE}" pid="21" name="IVID7D00119">
    <vt:lpwstr/>
  </property>
  <property fmtid="{D5CDD505-2E9C-101B-9397-08002B2CF9AE}" pid="22" name="IVID847BBDC9">
    <vt:lpwstr/>
  </property>
  <property fmtid="{D5CDD505-2E9C-101B-9397-08002B2CF9AE}" pid="23" name="IVIDBC9AED84">
    <vt:lpwstr/>
  </property>
  <property fmtid="{D5CDD505-2E9C-101B-9397-08002B2CF9AE}" pid="24" name="IVIDC661EF3">
    <vt:lpwstr/>
  </property>
  <property fmtid="{D5CDD505-2E9C-101B-9397-08002B2CF9AE}" pid="25" name="IVIDE5F12D2">
    <vt:lpwstr/>
  </property>
  <property fmtid="{D5CDD505-2E9C-101B-9397-08002B2CF9AE}" pid="26" name="IVIDEC1DB65A">
    <vt:lpwstr/>
  </property>
</Properties>
</file>